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G:\Shared drives\Water Plan Grants Program\00 Program Management\Templates\Template Improvements\"/>
    </mc:Choice>
  </mc:AlternateContent>
  <xr:revisionPtr revIDLastSave="0" documentId="13_ncr:1_{6B6FC0BB-DE83-4C51-9291-74630DE061BD}" xr6:coauthVersionLast="47" xr6:coauthVersionMax="47" xr10:uidLastSave="{00000000-0000-0000-0000-000000000000}"/>
  <bookViews>
    <workbookView xWindow="-28920" yWindow="-120" windowWidth="29040" windowHeight="15720" activeTab="1" xr2:uid="{00000000-000D-0000-FFFF-FFFF00000000}"/>
  </bookViews>
  <sheets>
    <sheet name="Instructions" sheetId="1" r:id="rId1"/>
    <sheet name="General" sheetId="2" r:id="rId2"/>
    <sheet name="Detailed-Sample for Study" sheetId="3" r:id="rId3"/>
    <sheet name="Detailed-Sample for Engineering" sheetId="4" r:id="rId4"/>
    <sheet name="Detailed-Sample for Construct. "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9" roundtripDataChecksum="LG2AIDpHIWV0plNTGOy2ONPNlVYnSi9G8j/4ZVxd9c0="/>
    </ext>
  </extLst>
</workbook>
</file>

<file path=xl/calcChain.xml><?xml version="1.0" encoding="utf-8"?>
<calcChain xmlns="http://schemas.openxmlformats.org/spreadsheetml/2006/main">
  <c r="I28" i="5" l="1"/>
  <c r="H28" i="5"/>
  <c r="J20" i="5"/>
  <c r="J19" i="5"/>
  <c r="E19" i="5"/>
  <c r="G19" i="5" s="1"/>
  <c r="J18" i="5"/>
  <c r="G18" i="5"/>
  <c r="E18" i="5"/>
  <c r="J17" i="5"/>
  <c r="E17" i="5"/>
  <c r="G17" i="5" s="1"/>
  <c r="J16" i="5"/>
  <c r="G16" i="5"/>
  <c r="E16" i="5"/>
  <c r="J15" i="5"/>
  <c r="G15" i="5"/>
  <c r="E15" i="5"/>
  <c r="J14" i="5"/>
  <c r="E14" i="5"/>
  <c r="G14" i="5" s="1"/>
  <c r="J13" i="5"/>
  <c r="J28" i="5" s="1"/>
  <c r="E13" i="5"/>
  <c r="G13" i="5" s="1"/>
  <c r="O29" i="4"/>
  <c r="L23" i="4"/>
  <c r="L22" i="4"/>
  <c r="L21" i="4"/>
  <c r="M20" i="4"/>
  <c r="P20" i="4" s="1"/>
  <c r="N20" i="4" s="1"/>
  <c r="L20" i="4"/>
  <c r="M19" i="4"/>
  <c r="P19" i="4" s="1"/>
  <c r="N19" i="4" s="1"/>
  <c r="L19" i="4"/>
  <c r="L18" i="4"/>
  <c r="L17" i="4"/>
  <c r="M17" i="4" s="1"/>
  <c r="L16" i="4"/>
  <c r="M16" i="4" s="1"/>
  <c r="K48" i="3"/>
  <c r="L48" i="3" s="1"/>
  <c r="O48" i="3" s="1"/>
  <c r="I48" i="3"/>
  <c r="E48" i="3"/>
  <c r="I47" i="3"/>
  <c r="E47" i="3"/>
  <c r="K47" i="3" s="1"/>
  <c r="K46" i="3"/>
  <c r="L46" i="3" s="1"/>
  <c r="O46" i="3" s="1"/>
  <c r="I46" i="3"/>
  <c r="E46" i="3"/>
  <c r="I45" i="3"/>
  <c r="K45" i="3" s="1"/>
  <c r="E45" i="3"/>
  <c r="K44" i="3"/>
  <c r="L44" i="3" s="1"/>
  <c r="O44" i="3" s="1"/>
  <c r="I44" i="3"/>
  <c r="E44" i="3"/>
  <c r="I43" i="3"/>
  <c r="K43" i="3" s="1"/>
  <c r="E43" i="3"/>
  <c r="K42" i="3"/>
  <c r="L42" i="3" s="1"/>
  <c r="O42" i="3" s="1"/>
  <c r="I42" i="3"/>
  <c r="E42" i="3"/>
  <c r="I41" i="3"/>
  <c r="E41" i="3"/>
  <c r="K41" i="3" s="1"/>
  <c r="I40" i="3"/>
  <c r="K40" i="3" s="1"/>
  <c r="E40" i="3"/>
  <c r="I39" i="3"/>
  <c r="K39" i="3" s="1"/>
  <c r="E39" i="3"/>
  <c r="I38" i="3"/>
  <c r="E38" i="3"/>
  <c r="K38" i="3" s="1"/>
  <c r="E36" i="3"/>
  <c r="K36" i="3" s="1"/>
  <c r="I35" i="3"/>
  <c r="K35" i="3" s="1"/>
  <c r="E35" i="3"/>
  <c r="I34" i="3"/>
  <c r="E34" i="3"/>
  <c r="K34" i="3" s="1"/>
  <c r="I29" i="3"/>
  <c r="K29" i="3" s="1"/>
  <c r="E29" i="3"/>
  <c r="I28" i="3"/>
  <c r="E28" i="3"/>
  <c r="K28" i="3" s="1"/>
  <c r="I27" i="3"/>
  <c r="K27" i="3" s="1"/>
  <c r="E27" i="3"/>
  <c r="I26" i="3"/>
  <c r="K26" i="3" s="1"/>
  <c r="E26" i="3"/>
  <c r="I25" i="3"/>
  <c r="K25" i="3" s="1"/>
  <c r="E25" i="3"/>
  <c r="K24" i="3"/>
  <c r="I24" i="3"/>
  <c r="E24" i="3"/>
  <c r="I23" i="3"/>
  <c r="K23" i="3" s="1"/>
  <c r="E23" i="3"/>
  <c r="I22" i="3"/>
  <c r="E22" i="3"/>
  <c r="K22" i="3" s="1"/>
  <c r="I21" i="3"/>
  <c r="E21" i="3"/>
  <c r="K21" i="3" s="1"/>
  <c r="I20" i="3"/>
  <c r="K20" i="3" s="1"/>
  <c r="E20" i="3"/>
  <c r="I19" i="3"/>
  <c r="E19" i="3"/>
  <c r="K19" i="3" s="1"/>
  <c r="E17" i="3"/>
  <c r="K17" i="3" s="1"/>
  <c r="I16" i="3"/>
  <c r="E16" i="3"/>
  <c r="K16" i="3" s="1"/>
  <c r="I15" i="3"/>
  <c r="K15" i="3" s="1"/>
  <c r="E15" i="3"/>
  <c r="I14" i="3"/>
  <c r="E14" i="3"/>
  <c r="K14" i="3" s="1"/>
  <c r="G24" i="2"/>
  <c r="F25" i="2" s="1"/>
  <c r="G23" i="2"/>
  <c r="G22" i="2"/>
  <c r="G21" i="2"/>
  <c r="G20" i="2"/>
  <c r="G19" i="2"/>
  <c r="G18" i="2"/>
  <c r="G17" i="2"/>
  <c r="G16" i="2"/>
  <c r="G15" i="2"/>
  <c r="G14" i="2"/>
  <c r="G13" i="2"/>
  <c r="G12" i="2"/>
  <c r="G11" i="2"/>
  <c r="L20" i="3" l="1"/>
  <c r="O20" i="3"/>
  <c r="N20" i="3" s="1"/>
  <c r="L27" i="3"/>
  <c r="O27" i="3"/>
  <c r="M27" i="3" s="1"/>
  <c r="K50" i="3"/>
  <c r="K52" i="3" s="1"/>
  <c r="L34" i="3"/>
  <c r="O34" i="3" s="1"/>
  <c r="N44" i="3"/>
  <c r="M44" i="3"/>
  <c r="L41" i="3"/>
  <c r="O41" i="3" s="1"/>
  <c r="L47" i="3"/>
  <c r="O47" i="3" s="1"/>
  <c r="O22" i="3"/>
  <c r="M22" i="3" s="1"/>
  <c r="L22" i="3"/>
  <c r="N46" i="3"/>
  <c r="M46" i="3"/>
  <c r="L14" i="3"/>
  <c r="K31" i="3"/>
  <c r="L29" i="3"/>
  <c r="O29" i="3"/>
  <c r="M29" i="3" s="1"/>
  <c r="L26" i="3"/>
  <c r="O26" i="3" s="1"/>
  <c r="M26" i="3" s="1"/>
  <c r="L21" i="3"/>
  <c r="O21" i="3" s="1"/>
  <c r="N21" i="3" s="1"/>
  <c r="N42" i="3"/>
  <c r="M42" i="3"/>
  <c r="L15" i="3"/>
  <c r="O15" i="3"/>
  <c r="M15" i="3" s="1"/>
  <c r="L16" i="3"/>
  <c r="O16" i="3" s="1"/>
  <c r="N48" i="3"/>
  <c r="M48" i="3"/>
  <c r="L45" i="3"/>
  <c r="O45" i="3" s="1"/>
  <c r="L28" i="3"/>
  <c r="O28" i="3" s="1"/>
  <c r="M28" i="3" s="1"/>
  <c r="L23" i="3"/>
  <c r="O23" i="3"/>
  <c r="L35" i="3"/>
  <c r="O35" i="3"/>
  <c r="L43" i="3"/>
  <c r="O43" i="3" s="1"/>
  <c r="P16" i="4"/>
  <c r="L39" i="3"/>
  <c r="O39" i="3" s="1"/>
  <c r="N39" i="3" s="1"/>
  <c r="L36" i="3"/>
  <c r="O36" i="3" s="1"/>
  <c r="N36" i="3" s="1"/>
  <c r="L40" i="3"/>
  <c r="O40" i="3"/>
  <c r="N40" i="3" s="1"/>
  <c r="O17" i="3"/>
  <c r="N17" i="3" s="1"/>
  <c r="L17" i="3"/>
  <c r="O19" i="3"/>
  <c r="N19" i="3" s="1"/>
  <c r="L19" i="3"/>
  <c r="L25" i="3"/>
  <c r="O25" i="3"/>
  <c r="M25" i="3" s="1"/>
  <c r="L38" i="3"/>
  <c r="O38" i="3" s="1"/>
  <c r="N38" i="3" s="1"/>
  <c r="P17" i="4"/>
  <c r="N17" i="4" s="1"/>
  <c r="M21" i="4"/>
  <c r="P21" i="4" s="1"/>
  <c r="N21" i="4" s="1"/>
  <c r="M18" i="4"/>
  <c r="P18" i="4" s="1"/>
  <c r="N18" i="4" s="1"/>
  <c r="D20" i="5"/>
  <c r="E20" i="5" s="1"/>
  <c r="G20" i="5" s="1"/>
  <c r="G28" i="5" s="1"/>
  <c r="L24" i="3"/>
  <c r="O24" i="3" s="1"/>
  <c r="L29" i="4"/>
  <c r="N41" i="3" l="1"/>
  <c r="M41" i="3"/>
  <c r="N45" i="3"/>
  <c r="M45" i="3"/>
  <c r="M24" i="3"/>
  <c r="N24" i="3"/>
  <c r="N16" i="3"/>
  <c r="N31" i="3" s="1"/>
  <c r="M16" i="3"/>
  <c r="N47" i="3"/>
  <c r="M47" i="3"/>
  <c r="N43" i="3"/>
  <c r="M43" i="3"/>
  <c r="N34" i="3"/>
  <c r="N50" i="3" s="1"/>
  <c r="N52" i="3" s="1"/>
  <c r="M34" i="3"/>
  <c r="M50" i="3" s="1"/>
  <c r="O50" i="3"/>
  <c r="N23" i="3"/>
  <c r="M23" i="3"/>
  <c r="M29" i="4"/>
  <c r="P29" i="4"/>
  <c r="N16" i="4"/>
  <c r="N29" i="4" s="1"/>
  <c r="L31" i="3"/>
  <c r="O14" i="3"/>
  <c r="L50" i="3"/>
  <c r="L52" i="3" s="1"/>
  <c r="N35" i="3"/>
  <c r="M35" i="3"/>
  <c r="E28" i="5"/>
  <c r="M14" i="3" l="1"/>
  <c r="M31" i="3" s="1"/>
  <c r="M52" i="3" s="1"/>
  <c r="O31" i="3"/>
  <c r="O52" i="3"/>
</calcChain>
</file>

<file path=xl/sharedStrings.xml><?xml version="1.0" encoding="utf-8"?>
<sst xmlns="http://schemas.openxmlformats.org/spreadsheetml/2006/main" count="160" uniqueCount="113">
  <si>
    <t>Colorado Water Conservation Board</t>
  </si>
  <si>
    <t xml:space="preserve">Water Plan Grant - Exhibit B  </t>
  </si>
  <si>
    <t>Budget Template Instructions</t>
  </si>
  <si>
    <r>
      <rPr>
        <sz val="11"/>
        <color theme="1"/>
        <rFont val="Arial"/>
      </rPr>
      <t xml:space="preserve">** Please select the most appropriate budget template for your project from the worksheet tabs below.  A general budget template is provided, as well as a detailed budget template for studies, construction, and engineering projects. </t>
    </r>
    <r>
      <rPr>
        <b/>
        <u/>
        <sz val="11"/>
        <color theme="1"/>
        <rFont val="Arial"/>
      </rPr>
      <t>Both a general budget and a detailed budget are required in Excel format</t>
    </r>
    <r>
      <rPr>
        <b/>
        <sz val="11"/>
        <color theme="1"/>
        <rFont val="Arial"/>
      </rPr>
      <t xml:space="preserve">.** </t>
    </r>
    <r>
      <rPr>
        <sz val="11"/>
        <color theme="1"/>
        <rFont val="Arial"/>
      </rPr>
      <t xml:space="preserve"> The general budget is used for contracting purposes and the detailed budget is used to facilitate CWCB's evaluation of whether costs are fair and reasonable. Ensure the general and detail budget totals match, and confirm all Excel formulas are accurately calculating.</t>
    </r>
  </si>
  <si>
    <r>
      <rPr>
        <b/>
        <sz val="11"/>
        <color theme="1"/>
        <rFont val="Arial"/>
      </rPr>
      <t xml:space="preserve">*The CWCB cannot </t>
    </r>
    <r>
      <rPr>
        <b/>
        <u/>
        <sz val="11"/>
        <color theme="1"/>
        <rFont val="Arial"/>
      </rPr>
      <t>reimburse</t>
    </r>
    <r>
      <rPr>
        <b/>
        <sz val="11"/>
        <color theme="1"/>
        <rFont val="Arial"/>
      </rPr>
      <t xml:space="preserve"> for any costs incurred prior to a grant agreement being effective (typically about 6 months from the application date).</t>
    </r>
    <r>
      <rPr>
        <sz val="11"/>
        <color theme="1"/>
        <rFont val="Arial"/>
      </rPr>
      <t xml:space="preserve"> Past expenditures directly related to the water activity may be considered as matching funds if the expenditures occurred within 9 months of the execution date of the contract or purchase order between the applicant and the State of Colorado. </t>
    </r>
  </si>
  <si>
    <r>
      <rPr>
        <b/>
        <sz val="11"/>
        <color theme="1"/>
        <rFont val="Arial"/>
      </rPr>
      <t>Payments are limited by the proportionate grant percentage of the total overall project cost in the approved budget.</t>
    </r>
    <r>
      <rPr>
        <sz val="11"/>
        <color theme="1"/>
        <rFont val="Arial"/>
      </rPr>
      <t xml:space="preserve"> For example, for an approved budget with 70% CWCB grant and 30% match, for every $1 in project costs, CWCB can pay up to $0.70 with documentation of at least $0.30 covered by match. Please reference the </t>
    </r>
    <r>
      <rPr>
        <u/>
        <sz val="11"/>
        <color rgb="FF1155CC"/>
        <rFont val="Arial"/>
      </rPr>
      <t>CWCB Board’s Grant Disbursement Policy</t>
    </r>
    <r>
      <rPr>
        <sz val="11"/>
        <color theme="1"/>
        <rFont val="Arial"/>
      </rPr>
      <t xml:space="preserve">. If you have questions, contact your CWCB grant manager. </t>
    </r>
    <r>
      <rPr>
        <b/>
        <sz val="11"/>
        <color theme="1"/>
        <rFont val="Arial"/>
      </rPr>
      <t xml:space="preserve">The last 10% of the entire grant will be paid out when the final deliverable has been received and accepted. </t>
    </r>
  </si>
  <si>
    <r>
      <rPr>
        <sz val="11"/>
        <color theme="1"/>
        <rFont val="Arial"/>
      </rPr>
      <t xml:space="preserve">State fiscal rules and grant guidelines provide an overview of allowable costs, but below is a </t>
    </r>
    <r>
      <rPr>
        <b/>
        <sz val="11"/>
        <color theme="1"/>
        <rFont val="Arial"/>
      </rPr>
      <t>short list of expenses that are not reimbursable.</t>
    </r>
    <r>
      <rPr>
        <sz val="11"/>
        <color theme="1"/>
        <rFont val="Arial"/>
      </rPr>
      <t xml:space="preserve"> This list is </t>
    </r>
    <r>
      <rPr>
        <u/>
        <sz val="11"/>
        <color theme="1"/>
        <rFont val="Arial"/>
      </rPr>
      <t>not</t>
    </r>
    <r>
      <rPr>
        <sz val="11"/>
        <color theme="1"/>
        <rFont val="Arial"/>
      </rPr>
      <t xml:space="preserve"> intended to be comprehensive. Work with your grant manager if you have questions.
</t>
    </r>
    <r>
      <rPr>
        <b/>
        <sz val="11"/>
        <color theme="1"/>
        <rFont val="Arial"/>
      </rPr>
      <t>Non-reimburseable</t>
    </r>
    <r>
      <rPr>
        <sz val="11"/>
        <color theme="1"/>
        <rFont val="Arial"/>
      </rPr>
      <t xml:space="preserve"> (may be eligible to be paid for by match)
-Alcohol: All meals must have itemized receipts to demonstrate alcohol was not purchased
-Donations or gifts of any kind, including scholarships
-Advance payments for services or goods, including non-refundable deposits. Non-refundable deposits may be reimbursable once services or goods have been rendered. 
-Attorney fees related to water court</t>
    </r>
  </si>
  <si>
    <t>Water Plan Grant</t>
  </si>
  <si>
    <t>Budget and Schedule</t>
  </si>
  <si>
    <t>Prepared Date:</t>
  </si>
  <si>
    <t>Name of Applicant:</t>
  </si>
  <si>
    <t>Name of Water Project:</t>
  </si>
  <si>
    <t xml:space="preserve">Project Start Date (estimated): </t>
  </si>
  <si>
    <t xml:space="preserve">Project End Date (estimated): </t>
  </si>
  <si>
    <t>Task No.</t>
  </si>
  <si>
    <t>Task Description</t>
  </si>
  <si>
    <t>Estimated Task Start Date</t>
  </si>
  <si>
    <t>Estimated Task End Date</t>
  </si>
  <si>
    <t>Grant Funding Request</t>
  </si>
  <si>
    <t>Match Funding</t>
  </si>
  <si>
    <t>Total</t>
  </si>
  <si>
    <t>*The CWCB cannot reimburse for costs prior to a grant agreement being effective; however, past expenditures directly related to the water activity may be considered as matching funds if the expenditures occurred within 9 months of the grant agreement execution date. 10% retainage is held until all final deliverables are received and accepted. If including indirect, it needs to be its own task/line item.</t>
  </si>
  <si>
    <t>Page 1 of 1</t>
  </si>
  <si>
    <t>Water Plan Grant - Detailed Budget Estimate</t>
  </si>
  <si>
    <t>Fair and Reasonable Estimate</t>
  </si>
  <si>
    <t>EXAMPLE A: Study or Project Coordination</t>
  </si>
  <si>
    <t>Task 1 - [TASK NAME]</t>
  </si>
  <si>
    <t>Sub-task</t>
  </si>
  <si>
    <t>Item</t>
  </si>
  <si>
    <t xml:space="preserve">Hourly Rate </t>
  </si>
  <si>
    <t># Hours</t>
  </si>
  <si>
    <t>Sub-total</t>
  </si>
  <si>
    <t>Item Cost</t>
  </si>
  <si>
    <t>Item Quantity</t>
  </si>
  <si>
    <t>CWCB Funds</t>
  </si>
  <si>
    <t>Cash Match</t>
  </si>
  <si>
    <t>In-Kind Match</t>
  </si>
  <si>
    <t>Total Match</t>
  </si>
  <si>
    <t>Focus Groups</t>
  </si>
  <si>
    <t>Participant fee</t>
  </si>
  <si>
    <t>Catering</t>
  </si>
  <si>
    <t>Feedback Survey</t>
  </si>
  <si>
    <t>Staff Time</t>
  </si>
  <si>
    <t>Develop Exhibit</t>
  </si>
  <si>
    <t>Exhibit Designer</t>
  </si>
  <si>
    <t>Staff Time Project Manager</t>
  </si>
  <si>
    <t>Staff Time Administrative</t>
  </si>
  <si>
    <t>Film Production (filming, editing, production)</t>
  </si>
  <si>
    <t>Copies and Printing (White)</t>
  </si>
  <si>
    <t>Copies and Printing (Color)</t>
  </si>
  <si>
    <t>Exhibit Materials</t>
  </si>
  <si>
    <t>Lodging (# of nights)</t>
  </si>
  <si>
    <t>Meals (Travel)</t>
  </si>
  <si>
    <t>Airfare and Car Rental</t>
  </si>
  <si>
    <t>Mileage</t>
  </si>
  <si>
    <t>Task 1 TOTAL</t>
  </si>
  <si>
    <t>Task 2 - [TASK NAME]</t>
  </si>
  <si>
    <t>Draft Report</t>
  </si>
  <si>
    <t>Copy Editor</t>
  </si>
  <si>
    <t>Outreach</t>
  </si>
  <si>
    <t xml:space="preserve">Marketing </t>
  </si>
  <si>
    <t>Report Design</t>
  </si>
  <si>
    <t>Materials</t>
  </si>
  <si>
    <t>Task 2 TOTAL</t>
  </si>
  <si>
    <t>OVERALL TOTAL</t>
  </si>
  <si>
    <t>EXAMPLE B: Engineering</t>
  </si>
  <si>
    <t>Task 1 - Engineering</t>
  </si>
  <si>
    <t>Water Consultants</t>
  </si>
  <si>
    <t>Subcontracts</t>
  </si>
  <si>
    <t>Senior Principal Engineer</t>
  </si>
  <si>
    <t>Senior Water Resources Engineer/ Consultant</t>
  </si>
  <si>
    <t>Water Resources Engineer</t>
  </si>
  <si>
    <t>Geologist/ Water Resources Analyst</t>
  </si>
  <si>
    <t>Geotechnical</t>
  </si>
  <si>
    <t>Environmental and Cultural Resources</t>
  </si>
  <si>
    <t>(Other)</t>
  </si>
  <si>
    <t>Project Total</t>
  </si>
  <si>
    <t>Subtotal</t>
  </si>
  <si>
    <t>Lump sum</t>
  </si>
  <si>
    <t>Lump Sum</t>
  </si>
  <si>
    <t>Estimated Hours</t>
  </si>
  <si>
    <t>Estimated Cost per Task and subcontractor</t>
  </si>
  <si>
    <t>Project Initiation / Stakeholder identification</t>
  </si>
  <si>
    <t>Water Rights Evaluation</t>
  </si>
  <si>
    <t xml:space="preserve">Geotechnical </t>
  </si>
  <si>
    <t>Permitting</t>
  </si>
  <si>
    <t>Survey</t>
  </si>
  <si>
    <t>Design of XXX</t>
  </si>
  <si>
    <t>Project Management</t>
  </si>
  <si>
    <t>Report, Conclusions, &amp; Recommendations</t>
  </si>
  <si>
    <t>Task 2 - ?</t>
  </si>
  <si>
    <t>TOTAL</t>
  </si>
  <si>
    <t>EXAMPLE C: Construction</t>
  </si>
  <si>
    <t>Task 1 - Construction</t>
  </si>
  <si>
    <t>Unit</t>
  </si>
  <si>
    <t>Quantity</t>
  </si>
  <si>
    <t>Unit Cost</t>
  </si>
  <si>
    <t>Total Cost</t>
  </si>
  <si>
    <t>Total  Match</t>
  </si>
  <si>
    <t>Mobilization</t>
  </si>
  <si>
    <t>LS</t>
  </si>
  <si>
    <t>Coffer Dam</t>
  </si>
  <si>
    <t>EA</t>
  </si>
  <si>
    <t>Cut</t>
  </si>
  <si>
    <t>CY</t>
  </si>
  <si>
    <t>Fill</t>
  </si>
  <si>
    <t>Erosion Control</t>
  </si>
  <si>
    <t>18-inch HDPE</t>
  </si>
  <si>
    <t>LF</t>
  </si>
  <si>
    <t>18-inch Valve</t>
  </si>
  <si>
    <t>Contingency- 10%</t>
  </si>
  <si>
    <t xml:space="preserve">Applicants may include a contingency line item on the construction-specific tasks. If included, the percentage and related dollar amount should be in the detailed budget and the reasoning and need should be clearly addressed in the statement of work in the construction tasks. Contingency is not intended to correct poor planning, added tasks, or routine costs. It is intended to address issues such as unforseen site conditions, material price fluctations, potential regulatory changes, etc. If approved in the budget, use of the funds require prior approval by the grant manager. Contingency must be split by the overall grant to match ratio. </t>
  </si>
  <si>
    <t>Match % (calculated as % of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</si>
</sst>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_);\(&quot;$&quot;#,##0\)"/>
    <numFmt numFmtId="44" formatCode="_(&quot;$&quot;* #,##0.00_);_(&quot;$&quot;* \(#,##0.00\);_(&quot;$&quot;* &quot;-&quot;??_);_(@_)"/>
    <numFmt numFmtId="164" formatCode="&quot;$&quot;#,##0"/>
    <numFmt numFmtId="165" formatCode="_(&quot;$&quot;* #,##0_);_(&quot;$&quot;* \(#,##0\);_(&quot;$&quot;* &quot;-&quot;??_);_(@_)"/>
    <numFmt numFmtId="166" formatCode="&quot;$&quot;#,##0.00"/>
    <numFmt numFmtId="167" formatCode="_(* #,##0_);_(* \(#,##0\);_(* &quot;-&quot;??_);_(@_)"/>
    <numFmt numFmtId="168" formatCode="_(&quot;$&quot;* #,##0_);_(&quot;$&quot;* \(#,##0\);_(&quot;$&quot;* &quot;-&quot;?_);_(@_)"/>
  </numFmts>
  <fonts count="20" x14ac:knownFonts="1">
    <font>
      <sz val="11"/>
      <color theme="1"/>
      <name val="Calibri"/>
      <scheme val="minor"/>
    </font>
    <font>
      <sz val="11"/>
      <color theme="1"/>
      <name val="Arial"/>
    </font>
    <font>
      <sz val="11"/>
      <name val="Calibri"/>
    </font>
    <font>
      <b/>
      <sz val="14"/>
      <color theme="0"/>
      <name val="Arial"/>
    </font>
    <font>
      <b/>
      <sz val="12"/>
      <color theme="1"/>
      <name val="Arial"/>
    </font>
    <font>
      <u/>
      <sz val="11"/>
      <color theme="1"/>
      <name val="Arial"/>
    </font>
    <font>
      <sz val="11"/>
      <color theme="1"/>
      <name val="Calibri"/>
    </font>
    <font>
      <b/>
      <sz val="10"/>
      <color theme="0"/>
      <name val="Arial"/>
    </font>
    <font>
      <sz val="10"/>
      <color theme="1"/>
      <name val="Arial"/>
    </font>
    <font>
      <b/>
      <sz val="11"/>
      <color theme="1"/>
      <name val="Arial"/>
    </font>
    <font>
      <b/>
      <sz val="14"/>
      <color rgb="FFFFFFFF"/>
      <name val="Calibri"/>
    </font>
    <font>
      <b/>
      <sz val="11"/>
      <color theme="0"/>
      <name val="Calibri"/>
    </font>
    <font>
      <b/>
      <sz val="11"/>
      <color theme="1"/>
      <name val="Calibri"/>
    </font>
    <font>
      <b/>
      <sz val="14"/>
      <color theme="0"/>
      <name val="Calibri"/>
    </font>
    <font>
      <sz val="10"/>
      <color theme="1"/>
      <name val="Calibri"/>
    </font>
    <font>
      <b/>
      <sz val="11"/>
      <color theme="0"/>
      <name val="Arial"/>
    </font>
    <font>
      <b/>
      <sz val="18"/>
      <color theme="1"/>
      <name val="Calibri"/>
    </font>
    <font>
      <i/>
      <sz val="10"/>
      <color theme="1"/>
      <name val="Calibri"/>
    </font>
    <font>
      <b/>
      <u/>
      <sz val="11"/>
      <color theme="1"/>
      <name val="Arial"/>
    </font>
    <font>
      <u/>
      <sz val="11"/>
      <color rgb="FF1155CC"/>
      <name val="Arial"/>
    </font>
  </fonts>
  <fills count="5">
    <fill>
      <patternFill patternType="none"/>
    </fill>
    <fill>
      <patternFill patternType="gray125"/>
    </fill>
    <fill>
      <patternFill patternType="solid">
        <fgColor rgb="FF1F497D"/>
        <bgColor rgb="FF1F497D"/>
      </patternFill>
    </fill>
    <fill>
      <patternFill patternType="solid">
        <fgColor rgb="FFD8D8D8"/>
        <bgColor rgb="FFD8D8D8"/>
      </patternFill>
    </fill>
    <fill>
      <patternFill patternType="solid">
        <fgColor rgb="FFD9D9D9"/>
        <bgColor rgb="FFD9D9D9"/>
      </patternFill>
    </fill>
  </fills>
  <borders count="44">
    <border>
      <left/>
      <right/>
      <top/>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top/>
      <bottom/>
      <diagonal/>
    </border>
    <border>
      <left/>
      <right style="medium">
        <color theme="1"/>
      </right>
      <top/>
      <bottom/>
      <diagonal/>
    </border>
    <border>
      <left style="medium">
        <color theme="1"/>
      </left>
      <right/>
      <top style="thin">
        <color theme="1"/>
      </top>
      <bottom/>
      <diagonal/>
    </border>
    <border>
      <left/>
      <right/>
      <top style="thin">
        <color theme="1"/>
      </top>
      <bottom/>
      <diagonal/>
    </border>
    <border>
      <left/>
      <right style="medium">
        <color theme="1"/>
      </right>
      <top style="thin">
        <color theme="1"/>
      </top>
      <bottom/>
      <diagonal/>
    </border>
    <border>
      <left style="medium">
        <color theme="1"/>
      </left>
      <right/>
      <top/>
      <bottom style="thin">
        <color theme="1"/>
      </bottom>
      <diagonal/>
    </border>
    <border>
      <left/>
      <right/>
      <top/>
      <bottom style="thin">
        <color theme="1"/>
      </bottom>
      <diagonal/>
    </border>
    <border>
      <left/>
      <right style="medium">
        <color theme="1"/>
      </right>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style="thin">
        <color theme="1"/>
      </right>
      <top/>
      <bottom style="thin">
        <color theme="1"/>
      </bottom>
      <diagonal/>
    </border>
    <border>
      <left style="medium">
        <color theme="1"/>
      </left>
      <right/>
      <top/>
      <bottom style="thin">
        <color rgb="FF000000"/>
      </bottom>
      <diagonal/>
    </border>
    <border>
      <left/>
      <right/>
      <top/>
      <bottom style="thin">
        <color rgb="FF000000"/>
      </bottom>
      <diagonal/>
    </border>
    <border>
      <left/>
      <right style="medium">
        <color theme="1"/>
      </right>
      <top/>
      <bottom style="thin">
        <color rgb="FF000000"/>
      </bottom>
      <diagonal/>
    </border>
    <border>
      <left style="medium">
        <color theme="1"/>
      </left>
      <right style="thin">
        <color rgb="FF000000"/>
      </right>
      <top/>
      <bottom/>
      <diagonal/>
    </border>
    <border>
      <left style="thin">
        <color rgb="FF000000"/>
      </left>
      <right style="thin">
        <color rgb="FF000000"/>
      </right>
      <top/>
      <bottom/>
      <diagonal/>
    </border>
    <border>
      <left style="thin">
        <color rgb="FF000000"/>
      </left>
      <right style="medium">
        <color theme="1"/>
      </right>
      <top/>
      <bottom/>
      <diagonal/>
    </border>
    <border>
      <left style="medium">
        <color theme="1"/>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theme="1"/>
      </right>
      <top style="thin">
        <color rgb="FF000000"/>
      </top>
      <bottom style="thin">
        <color rgb="FF000000"/>
      </bottom>
      <diagonal/>
    </border>
    <border>
      <left style="medium">
        <color theme="1"/>
      </left>
      <right/>
      <top style="thin">
        <color rgb="FF000000"/>
      </top>
      <bottom style="medium">
        <color theme="1"/>
      </bottom>
      <diagonal/>
    </border>
    <border>
      <left/>
      <right/>
      <top style="thin">
        <color rgb="FF000000"/>
      </top>
      <bottom style="medium">
        <color theme="1"/>
      </bottom>
      <diagonal/>
    </border>
    <border>
      <left style="thin">
        <color rgb="FF000000"/>
      </left>
      <right style="thin">
        <color rgb="FF000000"/>
      </right>
      <top style="thin">
        <color rgb="FF000000"/>
      </top>
      <bottom style="medium">
        <color theme="1"/>
      </bottom>
      <diagonal/>
    </border>
    <border>
      <left style="thin">
        <color rgb="FF000000"/>
      </left>
      <right style="medium">
        <color theme="1"/>
      </right>
      <top style="thin">
        <color rgb="FF000000"/>
      </top>
      <bottom style="medium">
        <color theme="1"/>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135">
    <xf numFmtId="0" fontId="0" fillId="0" borderId="0" xfId="0"/>
    <xf numFmtId="0" fontId="6" fillId="0" borderId="0" xfId="0" applyFont="1"/>
    <xf numFmtId="0" fontId="6" fillId="0" borderId="17" xfId="0" applyFont="1" applyBorder="1"/>
    <xf numFmtId="0" fontId="6" fillId="0" borderId="11" xfId="0" applyFont="1" applyBorder="1"/>
    <xf numFmtId="0" fontId="6" fillId="0" borderId="18" xfId="0" applyFont="1" applyBorder="1"/>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6" fillId="0" borderId="0" xfId="0" applyFont="1" applyAlignment="1">
      <alignment vertical="center"/>
    </xf>
    <xf numFmtId="0" fontId="8" fillId="0" borderId="25" xfId="0" applyFont="1" applyBorder="1" applyAlignment="1">
      <alignment horizontal="left" vertical="top" wrapText="1"/>
    </xf>
    <xf numFmtId="0" fontId="8" fillId="0" borderId="26" xfId="0" applyFont="1" applyBorder="1" applyAlignment="1">
      <alignment horizontal="left" vertical="top" wrapText="1"/>
    </xf>
    <xf numFmtId="0" fontId="8" fillId="0" borderId="27" xfId="0" applyFont="1" applyBorder="1" applyAlignment="1">
      <alignment horizontal="left" vertical="top" wrapText="1"/>
    </xf>
    <xf numFmtId="164" fontId="1" fillId="0" borderId="28" xfId="0" applyNumberFormat="1" applyFont="1" applyBorder="1"/>
    <xf numFmtId="0" fontId="8" fillId="0" borderId="25" xfId="0" applyFont="1" applyBorder="1" applyAlignment="1">
      <alignment horizontal="left" vertical="center"/>
    </xf>
    <xf numFmtId="0" fontId="8" fillId="0" borderId="26" xfId="0" applyFont="1" applyBorder="1" applyAlignment="1">
      <alignment horizontal="left" vertical="center"/>
    </xf>
    <xf numFmtId="49" fontId="8" fillId="0" borderId="26" xfId="0" applyNumberFormat="1" applyFont="1" applyBorder="1" applyAlignment="1">
      <alignment horizontal="left" vertical="center"/>
    </xf>
    <xf numFmtId="49" fontId="8" fillId="0" borderId="27" xfId="0" applyNumberFormat="1" applyFont="1" applyBorder="1" applyAlignment="1">
      <alignment horizontal="left" vertical="center"/>
    </xf>
    <xf numFmtId="164" fontId="8" fillId="0" borderId="26" xfId="0" applyNumberFormat="1" applyFont="1" applyBorder="1" applyAlignment="1">
      <alignment horizontal="left"/>
    </xf>
    <xf numFmtId="164" fontId="1" fillId="0" borderId="31" xfId="0" applyNumberFormat="1" applyFont="1" applyBorder="1"/>
    <xf numFmtId="164" fontId="1" fillId="0" borderId="32" xfId="0" applyNumberFormat="1" applyFont="1" applyBorder="1"/>
    <xf numFmtId="49" fontId="9" fillId="0" borderId="33" xfId="0" applyNumberFormat="1" applyFont="1" applyBorder="1" applyAlignment="1">
      <alignment horizontal="right" vertical="center" wrapText="1"/>
    </xf>
    <xf numFmtId="164" fontId="1" fillId="0" borderId="0" xfId="0" applyNumberFormat="1" applyFont="1" applyAlignment="1">
      <alignment horizontal="right"/>
    </xf>
    <xf numFmtId="9" fontId="1" fillId="0" borderId="0" xfId="0" applyNumberFormat="1" applyFont="1"/>
    <xf numFmtId="164" fontId="1" fillId="0" borderId="34" xfId="0" applyNumberFormat="1" applyFont="1" applyBorder="1"/>
    <xf numFmtId="0" fontId="9" fillId="0" borderId="0" xfId="0" applyFont="1"/>
    <xf numFmtId="0" fontId="9" fillId="0" borderId="0" xfId="0" applyFont="1" applyAlignment="1">
      <alignment wrapText="1"/>
    </xf>
    <xf numFmtId="0" fontId="10" fillId="2" borderId="40" xfId="0" applyFont="1" applyFill="1" applyBorder="1"/>
    <xf numFmtId="0" fontId="11" fillId="2" borderId="40" xfId="0" applyFont="1" applyFill="1" applyBorder="1"/>
    <xf numFmtId="0" fontId="11" fillId="0" borderId="0" xfId="0" applyFont="1"/>
    <xf numFmtId="0" fontId="12" fillId="3" borderId="40" xfId="0" applyFont="1" applyFill="1" applyBorder="1"/>
    <xf numFmtId="0" fontId="6" fillId="3" borderId="40" xfId="0" applyFont="1" applyFill="1" applyBorder="1"/>
    <xf numFmtId="0" fontId="12" fillId="0" borderId="0" xfId="0" applyFont="1"/>
    <xf numFmtId="0" fontId="12" fillId="0" borderId="0" xfId="0" applyFont="1" applyAlignment="1">
      <alignment horizontal="center"/>
    </xf>
    <xf numFmtId="0" fontId="12" fillId="0" borderId="0" xfId="0" applyFont="1" applyAlignment="1">
      <alignment horizontal="center" wrapText="1"/>
    </xf>
    <xf numFmtId="44" fontId="6" fillId="0" borderId="0" xfId="0" applyNumberFormat="1" applyFont="1"/>
    <xf numFmtId="2" fontId="6" fillId="0" borderId="0" xfId="0" applyNumberFormat="1" applyFont="1"/>
    <xf numFmtId="44" fontId="6" fillId="3" borderId="40" xfId="0" applyNumberFormat="1" applyFont="1" applyFill="1" applyBorder="1"/>
    <xf numFmtId="2" fontId="6" fillId="3" borderId="40" xfId="0" applyNumberFormat="1" applyFont="1" applyFill="1" applyBorder="1"/>
    <xf numFmtId="0" fontId="6" fillId="0" borderId="0" xfId="0" applyFont="1" applyAlignment="1">
      <alignment wrapText="1"/>
    </xf>
    <xf numFmtId="0" fontId="12" fillId="3" borderId="40" xfId="0" applyFont="1" applyFill="1" applyBorder="1" applyAlignment="1">
      <alignment horizontal="center"/>
    </xf>
    <xf numFmtId="0" fontId="6" fillId="4" borderId="40" xfId="0" applyFont="1" applyFill="1" applyBorder="1"/>
    <xf numFmtId="44" fontId="12" fillId="3" borderId="40" xfId="0" applyNumberFormat="1" applyFont="1" applyFill="1" applyBorder="1"/>
    <xf numFmtId="44" fontId="12" fillId="4" borderId="40" xfId="0" applyNumberFormat="1" applyFont="1" applyFill="1" applyBorder="1"/>
    <xf numFmtId="44" fontId="6" fillId="0" borderId="0" xfId="0" applyNumberFormat="1" applyFont="1" applyAlignment="1">
      <alignment horizontal="right"/>
    </xf>
    <xf numFmtId="2" fontId="6" fillId="0" borderId="0" xfId="0" applyNumberFormat="1" applyFont="1" applyAlignment="1">
      <alignment horizontal="right"/>
    </xf>
    <xf numFmtId="0" fontId="6" fillId="0" borderId="0" xfId="0" applyFont="1" applyAlignment="1">
      <alignment horizontal="right"/>
    </xf>
    <xf numFmtId="44" fontId="12" fillId="4" borderId="40" xfId="0" applyNumberFormat="1" applyFont="1" applyFill="1" applyBorder="1" applyAlignment="1">
      <alignment horizontal="right"/>
    </xf>
    <xf numFmtId="2" fontId="6" fillId="4" borderId="40" xfId="0" applyNumberFormat="1" applyFont="1" applyFill="1" applyBorder="1"/>
    <xf numFmtId="164" fontId="6" fillId="4" borderId="40" xfId="0" applyNumberFormat="1" applyFont="1" applyFill="1" applyBorder="1"/>
    <xf numFmtId="0" fontId="12" fillId="4" borderId="40" xfId="0" applyFont="1" applyFill="1" applyBorder="1"/>
    <xf numFmtId="0" fontId="13" fillId="2" borderId="40" xfId="0" applyFont="1" applyFill="1" applyBorder="1"/>
    <xf numFmtId="0" fontId="14" fillId="0" borderId="0" xfId="0" applyFont="1" applyAlignment="1">
      <alignment horizontal="left" wrapText="1"/>
    </xf>
    <xf numFmtId="0" fontId="14" fillId="0" borderId="0" xfId="0" applyFont="1" applyAlignment="1">
      <alignment horizontal="center" wrapText="1"/>
    </xf>
    <xf numFmtId="0" fontId="14" fillId="3" borderId="40" xfId="0" applyFont="1" applyFill="1" applyBorder="1" applyAlignment="1">
      <alignment horizontal="left" wrapText="1"/>
    </xf>
    <xf numFmtId="0" fontId="6" fillId="0" borderId="0" xfId="0" applyFont="1" applyAlignment="1">
      <alignment horizontal="left" wrapText="1"/>
    </xf>
    <xf numFmtId="165" fontId="6" fillId="0" borderId="0" xfId="0" applyNumberFormat="1" applyFont="1" applyAlignment="1">
      <alignment horizontal="left" wrapText="1"/>
    </xf>
    <xf numFmtId="165" fontId="12" fillId="0" borderId="0" xfId="0" applyNumberFormat="1" applyFont="1" applyAlignment="1">
      <alignment horizontal="left" wrapText="1"/>
    </xf>
    <xf numFmtId="0" fontId="6" fillId="3" borderId="40" xfId="0" applyFont="1" applyFill="1" applyBorder="1" applyAlignment="1">
      <alignment horizontal="left" wrapText="1"/>
    </xf>
    <xf numFmtId="0" fontId="6" fillId="0" borderId="0" xfId="0" applyFont="1" applyAlignment="1">
      <alignment horizontal="center" wrapText="1"/>
    </xf>
    <xf numFmtId="0" fontId="12" fillId="0" borderId="0" xfId="0" applyFont="1" applyAlignment="1">
      <alignment horizontal="left" wrapText="1"/>
    </xf>
    <xf numFmtId="5" fontId="6" fillId="3" borderId="40" xfId="0" applyNumberFormat="1" applyFont="1" applyFill="1" applyBorder="1" applyAlignment="1">
      <alignment horizontal="left" wrapText="1"/>
    </xf>
    <xf numFmtId="165" fontId="6" fillId="3" borderId="40" xfId="0" applyNumberFormat="1" applyFont="1" applyFill="1" applyBorder="1"/>
    <xf numFmtId="0" fontId="6" fillId="3" borderId="40" xfId="0" applyFont="1" applyFill="1" applyBorder="1" applyAlignment="1">
      <alignment horizontal="center"/>
    </xf>
    <xf numFmtId="0" fontId="6" fillId="3" borderId="40" xfId="0" applyFont="1" applyFill="1" applyBorder="1" applyAlignment="1">
      <alignment wrapText="1"/>
    </xf>
    <xf numFmtId="0" fontId="6" fillId="0" borderId="0" xfId="0" applyFont="1" applyAlignment="1">
      <alignment horizontal="left"/>
    </xf>
    <xf numFmtId="1" fontId="6" fillId="0" borderId="0" xfId="0" applyNumberFormat="1" applyFont="1" applyAlignment="1">
      <alignment horizontal="center"/>
    </xf>
    <xf numFmtId="165" fontId="12" fillId="0" borderId="0" xfId="0" applyNumberFormat="1" applyFont="1" applyAlignment="1">
      <alignment horizontal="center"/>
    </xf>
    <xf numFmtId="165" fontId="6" fillId="0" borderId="0" xfId="0" applyNumberFormat="1" applyFont="1" applyAlignment="1">
      <alignment horizontal="center"/>
    </xf>
    <xf numFmtId="164" fontId="6" fillId="3" borderId="40" xfId="0" applyNumberFormat="1" applyFont="1" applyFill="1" applyBorder="1" applyAlignment="1">
      <alignment horizontal="center"/>
    </xf>
    <xf numFmtId="166" fontId="6" fillId="0" borderId="0" xfId="0" applyNumberFormat="1" applyFont="1" applyAlignment="1">
      <alignment vertical="center"/>
    </xf>
    <xf numFmtId="165" fontId="12" fillId="0" borderId="0" xfId="0" applyNumberFormat="1" applyFont="1"/>
    <xf numFmtId="165" fontId="6" fillId="0" borderId="0" xfId="0" applyNumberFormat="1" applyFont="1"/>
    <xf numFmtId="166" fontId="6" fillId="0" borderId="0" xfId="0" applyNumberFormat="1" applyFont="1"/>
    <xf numFmtId="1" fontId="6" fillId="0" borderId="0" xfId="0" applyNumberFormat="1" applyFont="1"/>
    <xf numFmtId="166" fontId="6" fillId="3" borderId="40" xfId="0" applyNumberFormat="1" applyFont="1" applyFill="1" applyBorder="1" applyAlignment="1">
      <alignment horizontal="center"/>
    </xf>
    <xf numFmtId="164" fontId="12" fillId="3" borderId="40" xfId="0" applyNumberFormat="1" applyFont="1" applyFill="1" applyBorder="1" applyAlignment="1">
      <alignment horizontal="center"/>
    </xf>
    <xf numFmtId="166" fontId="12" fillId="3" borderId="40" xfId="0" applyNumberFormat="1" applyFont="1" applyFill="1" applyBorder="1" applyAlignment="1">
      <alignment horizontal="center"/>
    </xf>
    <xf numFmtId="0" fontId="16" fillId="0" borderId="0" xfId="0" applyFont="1"/>
    <xf numFmtId="0" fontId="17" fillId="0" borderId="0" xfId="0" applyFont="1" applyAlignment="1">
      <alignment horizontal="left" wrapText="1"/>
    </xf>
    <xf numFmtId="167" fontId="6" fillId="0" borderId="0" xfId="0" applyNumberFormat="1" applyFont="1" applyAlignment="1">
      <alignment horizontal="center"/>
    </xf>
    <xf numFmtId="168" fontId="6" fillId="0" borderId="0" xfId="0" applyNumberFormat="1" applyFont="1" applyAlignment="1">
      <alignment horizontal="left" wrapText="1"/>
    </xf>
    <xf numFmtId="0" fontId="1" fillId="0" borderId="15" xfId="0" applyFont="1" applyBorder="1" applyAlignment="1">
      <alignment horizontal="left" wrapText="1"/>
    </xf>
    <xf numFmtId="0" fontId="0" fillId="0" borderId="0" xfId="0"/>
    <xf numFmtId="0" fontId="2" fillId="0" borderId="16" xfId="0" applyFont="1" applyBorder="1"/>
    <xf numFmtId="0" fontId="2" fillId="0" borderId="15" xfId="0" applyFont="1" applyBorder="1"/>
    <xf numFmtId="0" fontId="7" fillId="2" borderId="4" xfId="0" applyFont="1" applyFill="1" applyBorder="1" applyAlignment="1">
      <alignment horizontal="center" vertical="top" wrapText="1"/>
    </xf>
    <xf numFmtId="0" fontId="2" fillId="0" borderId="5" xfId="0" applyFont="1" applyBorder="1"/>
    <xf numFmtId="0" fontId="2" fillId="0" borderId="6" xfId="0" applyFont="1" applyBorder="1"/>
    <xf numFmtId="0" fontId="8" fillId="0" borderId="0" xfId="0" applyFont="1" applyAlignment="1">
      <alignment horizontal="left"/>
    </xf>
    <xf numFmtId="0" fontId="8" fillId="0" borderId="0" xfId="0" applyFont="1" applyAlignment="1">
      <alignment horizontal="left" vertical="top" wrapText="1"/>
    </xf>
    <xf numFmtId="0" fontId="1" fillId="0" borderId="1" xfId="0" applyFont="1" applyBorder="1" applyAlignment="1">
      <alignment horizontal="center"/>
    </xf>
    <xf numFmtId="0" fontId="2" fillId="0" borderId="2" xfId="0" applyFont="1" applyBorder="1"/>
    <xf numFmtId="0" fontId="2" fillId="0" borderId="3" xfId="0" applyFont="1" applyBorder="1"/>
    <xf numFmtId="0" fontId="3" fillId="2" borderId="4" xfId="0" applyFont="1" applyFill="1" applyBorder="1" applyAlignment="1">
      <alignment horizontal="center" vertical="center" wrapText="1"/>
    </xf>
    <xf numFmtId="0" fontId="4" fillId="0" borderId="7" xfId="0" applyFont="1" applyBorder="1" applyAlignment="1">
      <alignment horizontal="center" vertical="center" wrapText="1"/>
    </xf>
    <xf numFmtId="0" fontId="2" fillId="0" borderId="8" xfId="0" applyFont="1" applyBorder="1"/>
    <xf numFmtId="0" fontId="2" fillId="0" borderId="9" xfId="0" applyFont="1" applyBorder="1"/>
    <xf numFmtId="0" fontId="4" fillId="0" borderId="10" xfId="0" applyFont="1" applyBorder="1" applyAlignment="1">
      <alignment horizontal="center" vertical="center" wrapText="1"/>
    </xf>
    <xf numFmtId="0" fontId="2" fillId="0" borderId="11" xfId="0" applyFont="1" applyBorder="1"/>
    <xf numFmtId="0" fontId="2" fillId="0" borderId="12" xfId="0" applyFont="1" applyBorder="1"/>
    <xf numFmtId="0" fontId="1" fillId="0" borderId="10" xfId="0" applyFont="1" applyBorder="1" applyAlignment="1">
      <alignment wrapText="1"/>
    </xf>
    <xf numFmtId="0" fontId="1" fillId="0" borderId="13" xfId="0" applyFont="1" applyBorder="1" applyAlignment="1">
      <alignment wrapText="1"/>
    </xf>
    <xf numFmtId="0" fontId="2" fillId="0" borderId="14" xfId="0" applyFont="1" applyBorder="1"/>
    <xf numFmtId="0" fontId="5" fillId="0" borderId="15" xfId="0" applyFont="1" applyBorder="1" applyAlignment="1">
      <alignment wrapText="1"/>
    </xf>
    <xf numFmtId="0" fontId="4" fillId="0" borderId="0" xfId="0" applyFont="1" applyAlignment="1">
      <alignment horizontal="center" vertical="center" wrapText="1"/>
    </xf>
    <xf numFmtId="0" fontId="9" fillId="0" borderId="0" xfId="0" applyFont="1" applyAlignment="1">
      <alignment horizontal="left" wrapText="1"/>
    </xf>
    <xf numFmtId="0" fontId="8" fillId="0" borderId="33" xfId="0" applyFont="1" applyBorder="1" applyAlignment="1">
      <alignment horizontal="left" vertical="top" wrapText="1"/>
    </xf>
    <xf numFmtId="0" fontId="2" fillId="0" borderId="34" xfId="0" applyFont="1" applyBorder="1"/>
    <xf numFmtId="0" fontId="8" fillId="0" borderId="35" xfId="0" applyFont="1" applyBorder="1" applyAlignment="1">
      <alignment horizontal="left" vertical="top" wrapText="1"/>
    </xf>
    <xf numFmtId="0" fontId="2" fillId="0" borderId="36" xfId="0" applyFont="1" applyBorder="1"/>
    <xf numFmtId="0" fontId="2" fillId="0" borderId="37" xfId="0" applyFont="1" applyBorder="1"/>
    <xf numFmtId="0" fontId="9" fillId="0" borderId="0" xfId="0" applyFont="1" applyAlignment="1">
      <alignment horizontal="left" vertical="center" wrapText="1"/>
    </xf>
    <xf numFmtId="0" fontId="9" fillId="0" borderId="19" xfId="0" applyFont="1" applyBorder="1" applyAlignment="1">
      <alignment horizontal="left" vertical="center" wrapText="1"/>
    </xf>
    <xf numFmtId="0" fontId="2" fillId="0" borderId="20" xfId="0" applyFont="1" applyBorder="1"/>
    <xf numFmtId="0" fontId="2" fillId="0" borderId="21" xfId="0" applyFont="1" applyBorder="1"/>
    <xf numFmtId="49" fontId="9" fillId="0" borderId="29" xfId="0" applyNumberFormat="1" applyFont="1" applyBorder="1" applyAlignment="1">
      <alignment horizontal="right" vertical="center" wrapText="1"/>
    </xf>
    <xf numFmtId="0" fontId="2" fillId="0" borderId="30" xfId="0" applyFont="1" applyBorder="1"/>
    <xf numFmtId="0" fontId="8" fillId="0" borderId="33" xfId="0" applyFont="1" applyBorder="1" applyAlignment="1">
      <alignment horizontal="left"/>
    </xf>
    <xf numFmtId="0" fontId="12" fillId="3" borderId="41" xfId="0" applyFont="1" applyFill="1" applyBorder="1" applyAlignment="1">
      <alignment horizontal="center"/>
    </xf>
    <xf numFmtId="0" fontId="2" fillId="0" borderId="42" xfId="0" applyFont="1" applyBorder="1"/>
    <xf numFmtId="0" fontId="2" fillId="0" borderId="43" xfId="0" applyFont="1" applyBorder="1"/>
    <xf numFmtId="0" fontId="6" fillId="3" borderId="41" xfId="0" applyFont="1" applyFill="1" applyBorder="1"/>
    <xf numFmtId="2" fontId="6" fillId="3" borderId="41" xfId="0" applyNumberFormat="1" applyFont="1" applyFill="1" applyBorder="1"/>
    <xf numFmtId="164" fontId="6" fillId="3" borderId="41" xfId="0" applyNumberFormat="1" applyFont="1" applyFill="1" applyBorder="1"/>
    <xf numFmtId="44" fontId="12" fillId="3" borderId="38" xfId="0" applyNumberFormat="1" applyFont="1" applyFill="1" applyBorder="1" applyAlignment="1">
      <alignment horizontal="right"/>
    </xf>
    <xf numFmtId="0" fontId="2" fillId="0" borderId="39" xfId="0" applyFont="1" applyBorder="1"/>
    <xf numFmtId="0" fontId="1" fillId="0" borderId="0" xfId="0" applyFont="1" applyAlignment="1">
      <alignment horizontal="center"/>
    </xf>
    <xf numFmtId="0" fontId="3" fillId="2" borderId="38" xfId="0" applyFont="1" applyFill="1" applyBorder="1" applyAlignment="1">
      <alignment horizontal="center" vertical="center"/>
    </xf>
    <xf numFmtId="0" fontId="4" fillId="0" borderId="0" xfId="0" applyFont="1" applyAlignment="1">
      <alignment horizontal="center" vertical="center"/>
    </xf>
    <xf numFmtId="0" fontId="6" fillId="3" borderId="41" xfId="0" applyFont="1" applyFill="1" applyBorder="1" applyAlignment="1">
      <alignment horizontal="center"/>
    </xf>
    <xf numFmtId="0" fontId="12" fillId="3" borderId="38" xfId="0" applyFont="1" applyFill="1" applyBorder="1" applyAlignment="1">
      <alignment horizontal="center"/>
    </xf>
    <xf numFmtId="0" fontId="6" fillId="3" borderId="38" xfId="0" applyFont="1" applyFill="1" applyBorder="1" applyAlignment="1">
      <alignment horizontal="center"/>
    </xf>
    <xf numFmtId="0" fontId="15" fillId="2" borderId="38" xfId="0" applyFont="1" applyFill="1" applyBorder="1" applyAlignment="1">
      <alignment horizontal="center"/>
    </xf>
    <xf numFmtId="0" fontId="16" fillId="0" borderId="0" xfId="0" applyFont="1" applyAlignment="1">
      <alignment wrapText="1"/>
    </xf>
    <xf numFmtId="0" fontId="6"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2219325</xdr:colOff>
      <xdr:row>0</xdr:row>
      <xdr:rowOff>85725</xdr:rowOff>
    </xdr:from>
    <xdr:ext cx="2428875" cy="600075"/>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2085975</xdr:colOff>
      <xdr:row>0</xdr:row>
      <xdr:rowOff>95250</xdr:rowOff>
    </xdr:from>
    <xdr:ext cx="2428875" cy="600075"/>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4</xdr:col>
      <xdr:colOff>447675</xdr:colOff>
      <xdr:row>0</xdr:row>
      <xdr:rowOff>85725</xdr:rowOff>
    </xdr:from>
    <xdr:ext cx="2428875" cy="600075"/>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4</xdr:col>
      <xdr:colOff>104775</xdr:colOff>
      <xdr:row>0</xdr:row>
      <xdr:rowOff>38100</xdr:rowOff>
    </xdr:from>
    <xdr:ext cx="2428875" cy="600075"/>
    <xdr:pic>
      <xdr:nvPicPr>
        <xdr:cNvPr id="2" name="image1.png" title="Image">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552450</xdr:colOff>
      <xdr:row>0</xdr:row>
      <xdr:rowOff>47625</xdr:rowOff>
    </xdr:from>
    <xdr:ext cx="2428875" cy="600075"/>
    <xdr:pic>
      <xdr:nvPicPr>
        <xdr:cNvPr id="2" name="image1.png" title="Image">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dnrweblink.state.co.us/cwcb/0/edoc/210942/23_%20Disbursement%20of%20Grant%20Funds.pdf?searchid=7c2931ba-9b7f-4508-8905-e901526f45a8"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000"/>
  <sheetViews>
    <sheetView workbookViewId="0">
      <selection activeCell="A7" sqref="A7:G7"/>
    </sheetView>
  </sheetViews>
  <sheetFormatPr defaultColWidth="14.42578125" defaultRowHeight="15" customHeight="1" x14ac:dyDescent="0.25"/>
  <cols>
    <col min="1" max="1" width="7.42578125" customWidth="1"/>
    <col min="2" max="2" width="36.42578125" customWidth="1"/>
    <col min="3" max="7" width="14" customWidth="1"/>
    <col min="8" max="26" width="1" customWidth="1"/>
  </cols>
  <sheetData>
    <row r="1" spans="1:7" ht="61.5" customHeight="1" x14ac:dyDescent="0.25">
      <c r="A1" s="90"/>
      <c r="B1" s="91"/>
      <c r="C1" s="91"/>
      <c r="D1" s="91"/>
      <c r="E1" s="91"/>
      <c r="F1" s="91"/>
      <c r="G1" s="92"/>
    </row>
    <row r="2" spans="1:7" ht="18" customHeight="1" x14ac:dyDescent="0.25">
      <c r="A2" s="93" t="s">
        <v>0</v>
      </c>
      <c r="B2" s="86"/>
      <c r="C2" s="86"/>
      <c r="D2" s="86"/>
      <c r="E2" s="86"/>
      <c r="F2" s="86"/>
      <c r="G2" s="87"/>
    </row>
    <row r="3" spans="1:7" ht="15" customHeight="1" x14ac:dyDescent="0.25">
      <c r="A3" s="94" t="s">
        <v>1</v>
      </c>
      <c r="B3" s="95"/>
      <c r="C3" s="95"/>
      <c r="D3" s="95"/>
      <c r="E3" s="95"/>
      <c r="F3" s="95"/>
      <c r="G3" s="96"/>
    </row>
    <row r="4" spans="1:7" ht="15" customHeight="1" x14ac:dyDescent="0.25">
      <c r="A4" s="97" t="s">
        <v>2</v>
      </c>
      <c r="B4" s="98"/>
      <c r="C4" s="98"/>
      <c r="D4" s="98"/>
      <c r="E4" s="98"/>
      <c r="F4" s="98"/>
      <c r="G4" s="99"/>
    </row>
    <row r="5" spans="1:7" ht="78.75" customHeight="1" x14ac:dyDescent="0.25">
      <c r="A5" s="100" t="s">
        <v>3</v>
      </c>
      <c r="B5" s="98"/>
      <c r="C5" s="98"/>
      <c r="D5" s="98"/>
      <c r="E5" s="98"/>
      <c r="F5" s="98"/>
      <c r="G5" s="99"/>
    </row>
    <row r="6" spans="1:7" ht="63.75" customHeight="1" x14ac:dyDescent="0.25">
      <c r="A6" s="101" t="s">
        <v>4</v>
      </c>
      <c r="B6" s="95"/>
      <c r="C6" s="95"/>
      <c r="D6" s="95"/>
      <c r="E6" s="95"/>
      <c r="F6" s="95"/>
      <c r="G6" s="102"/>
    </row>
    <row r="7" spans="1:7" ht="87.75" customHeight="1" x14ac:dyDescent="0.25">
      <c r="A7" s="103" t="s">
        <v>5</v>
      </c>
      <c r="B7" s="82"/>
      <c r="C7" s="82"/>
      <c r="D7" s="82"/>
      <c r="E7" s="82"/>
      <c r="F7" s="82"/>
      <c r="G7" s="83"/>
    </row>
    <row r="8" spans="1:7" ht="45.75" customHeight="1" x14ac:dyDescent="0.25">
      <c r="A8" s="81" t="s">
        <v>6</v>
      </c>
      <c r="B8" s="82"/>
      <c r="C8" s="82"/>
      <c r="D8" s="82"/>
      <c r="E8" s="82"/>
      <c r="F8" s="82"/>
      <c r="G8" s="83"/>
    </row>
    <row r="9" spans="1:7" ht="105.75" customHeight="1" x14ac:dyDescent="0.25">
      <c r="A9" s="84"/>
      <c r="B9" s="82"/>
      <c r="C9" s="82"/>
      <c r="D9" s="82"/>
      <c r="E9" s="82"/>
      <c r="F9" s="82"/>
      <c r="G9" s="83"/>
    </row>
    <row r="10" spans="1:7" ht="15.75" customHeight="1" x14ac:dyDescent="0.25">
      <c r="A10" s="2"/>
      <c r="B10" s="3"/>
      <c r="C10" s="3"/>
      <c r="D10" s="3"/>
      <c r="E10" s="3"/>
      <c r="F10" s="3"/>
      <c r="G10" s="4"/>
    </row>
    <row r="11" spans="1:7" ht="14.25" customHeight="1" x14ac:dyDescent="0.25">
      <c r="A11" s="85"/>
      <c r="B11" s="86"/>
      <c r="C11" s="86"/>
      <c r="D11" s="86"/>
      <c r="E11" s="86"/>
      <c r="F11" s="86"/>
      <c r="G11" s="87"/>
    </row>
    <row r="12" spans="1:7" x14ac:dyDescent="0.25">
      <c r="A12" s="88"/>
      <c r="B12" s="82"/>
      <c r="C12" s="82"/>
      <c r="D12" s="82"/>
      <c r="E12" s="82"/>
      <c r="F12" s="82"/>
      <c r="G12" s="82"/>
    </row>
    <row r="13" spans="1:7" x14ac:dyDescent="0.25">
      <c r="A13" s="89"/>
      <c r="B13" s="82"/>
      <c r="C13" s="82"/>
      <c r="D13" s="82"/>
      <c r="E13" s="82"/>
      <c r="F13" s="82"/>
      <c r="G13" s="82"/>
    </row>
    <row r="14" spans="1:7" x14ac:dyDescent="0.25">
      <c r="A14" s="89"/>
      <c r="B14" s="82"/>
      <c r="C14" s="82"/>
      <c r="D14" s="82"/>
      <c r="E14" s="82"/>
      <c r="F14" s="82"/>
      <c r="G14" s="82"/>
    </row>
    <row r="15" spans="1:7" x14ac:dyDescent="0.25">
      <c r="A15" s="89"/>
      <c r="B15" s="82"/>
      <c r="C15" s="82"/>
      <c r="D15" s="82"/>
      <c r="E15" s="82"/>
      <c r="F15" s="82"/>
      <c r="G15" s="82"/>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3">
    <mergeCell ref="A15:G15"/>
    <mergeCell ref="A1:G1"/>
    <mergeCell ref="A2:G2"/>
    <mergeCell ref="A3:G3"/>
    <mergeCell ref="A4:G4"/>
    <mergeCell ref="A5:G5"/>
    <mergeCell ref="A6:G6"/>
    <mergeCell ref="A7:G7"/>
    <mergeCell ref="A8:G9"/>
    <mergeCell ref="A11:G11"/>
    <mergeCell ref="A12:G12"/>
    <mergeCell ref="A13:G13"/>
    <mergeCell ref="A14:G14"/>
  </mergeCells>
  <hyperlinks>
    <hyperlink ref="A7" r:id="rId1" xr:uid="{00000000-0004-0000-0000-000000000000}"/>
  </hyperlinks>
  <printOptions horizontalCentered="1" verticalCentered="1"/>
  <pageMargins left="0.7" right="0.7" top="0.75" bottom="0.75" header="0" footer="0"/>
  <pageSetup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1"/>
  <sheetViews>
    <sheetView tabSelected="1" workbookViewId="0">
      <selection activeCell="S24" sqref="S24"/>
    </sheetView>
  </sheetViews>
  <sheetFormatPr defaultColWidth="14.42578125" defaultRowHeight="15" customHeight="1" x14ac:dyDescent="0.25"/>
  <cols>
    <col min="1" max="1" width="7.42578125" customWidth="1"/>
    <col min="2" max="2" width="36.42578125" customWidth="1"/>
    <col min="3" max="7" width="14" customWidth="1"/>
    <col min="8" max="26" width="1" customWidth="1"/>
  </cols>
  <sheetData>
    <row r="1" spans="1:26" ht="61.5" customHeight="1" x14ac:dyDescent="0.25">
      <c r="A1" s="90"/>
      <c r="B1" s="91"/>
      <c r="C1" s="91"/>
      <c r="D1" s="91"/>
      <c r="E1" s="91"/>
      <c r="F1" s="91"/>
      <c r="G1" s="92"/>
    </row>
    <row r="2" spans="1:26" ht="18" customHeight="1" x14ac:dyDescent="0.25">
      <c r="A2" s="93" t="s">
        <v>0</v>
      </c>
      <c r="B2" s="86"/>
      <c r="C2" s="86"/>
      <c r="D2" s="86"/>
      <c r="E2" s="86"/>
      <c r="F2" s="86"/>
      <c r="G2" s="87"/>
    </row>
    <row r="3" spans="1:26" ht="15" customHeight="1" x14ac:dyDescent="0.25">
      <c r="A3" s="94" t="s">
        <v>7</v>
      </c>
      <c r="B3" s="95"/>
      <c r="C3" s="95"/>
      <c r="D3" s="95"/>
      <c r="E3" s="95"/>
      <c r="F3" s="95"/>
      <c r="G3" s="96"/>
    </row>
    <row r="4" spans="1:26" ht="15" customHeight="1" x14ac:dyDescent="0.25">
      <c r="A4" s="104" t="s">
        <v>8</v>
      </c>
      <c r="B4" s="82"/>
      <c r="C4" s="82"/>
      <c r="D4" s="82"/>
      <c r="E4" s="82"/>
      <c r="F4" s="82"/>
      <c r="G4" s="82"/>
    </row>
    <row r="5" spans="1:26" ht="14.25" customHeight="1" x14ac:dyDescent="0.25">
      <c r="A5" s="105" t="s">
        <v>9</v>
      </c>
      <c r="B5" s="82"/>
      <c r="C5" s="82"/>
      <c r="D5" s="82"/>
      <c r="E5" s="82"/>
      <c r="F5" s="82"/>
      <c r="G5" s="82"/>
    </row>
    <row r="6" spans="1:26" ht="14.25" customHeight="1" x14ac:dyDescent="0.25">
      <c r="A6" s="105" t="s">
        <v>10</v>
      </c>
      <c r="B6" s="82"/>
      <c r="C6" s="82"/>
      <c r="D6" s="82"/>
      <c r="E6" s="82"/>
      <c r="F6" s="82"/>
      <c r="G6" s="82"/>
    </row>
    <row r="7" spans="1:26" ht="15" customHeight="1" x14ac:dyDescent="0.25">
      <c r="A7" s="105" t="s">
        <v>11</v>
      </c>
      <c r="B7" s="82"/>
      <c r="C7" s="82"/>
      <c r="D7" s="82"/>
      <c r="E7" s="82"/>
      <c r="F7" s="82"/>
      <c r="G7" s="82"/>
    </row>
    <row r="8" spans="1:26" ht="15" customHeight="1" x14ac:dyDescent="0.25">
      <c r="A8" s="111" t="s">
        <v>12</v>
      </c>
      <c r="B8" s="82"/>
      <c r="C8" s="82"/>
      <c r="D8" s="82"/>
      <c r="E8" s="82"/>
      <c r="F8" s="82"/>
      <c r="G8" s="82"/>
    </row>
    <row r="9" spans="1:26" ht="15" customHeight="1" x14ac:dyDescent="0.25">
      <c r="A9" s="112" t="s">
        <v>13</v>
      </c>
      <c r="B9" s="113"/>
      <c r="C9" s="113"/>
      <c r="D9" s="113"/>
      <c r="E9" s="113"/>
      <c r="F9" s="113"/>
      <c r="G9" s="114"/>
    </row>
    <row r="10" spans="1:26" ht="45" x14ac:dyDescent="0.25">
      <c r="A10" s="5" t="s">
        <v>14</v>
      </c>
      <c r="B10" s="6" t="s">
        <v>15</v>
      </c>
      <c r="C10" s="6" t="s">
        <v>16</v>
      </c>
      <c r="D10" s="6" t="s">
        <v>17</v>
      </c>
      <c r="E10" s="6" t="s">
        <v>18</v>
      </c>
      <c r="F10" s="6" t="s">
        <v>19</v>
      </c>
      <c r="G10" s="7" t="s">
        <v>20</v>
      </c>
      <c r="H10" s="8"/>
      <c r="I10" s="8"/>
      <c r="J10" s="8"/>
      <c r="K10" s="8"/>
      <c r="L10" s="8"/>
      <c r="M10" s="8"/>
      <c r="N10" s="8"/>
      <c r="O10" s="8"/>
      <c r="P10" s="8"/>
      <c r="Q10" s="8"/>
      <c r="R10" s="8"/>
      <c r="S10" s="8"/>
      <c r="T10" s="8"/>
      <c r="U10" s="8"/>
      <c r="V10" s="8"/>
      <c r="W10" s="8"/>
      <c r="X10" s="8"/>
      <c r="Y10" s="8"/>
      <c r="Z10" s="8"/>
    </row>
    <row r="11" spans="1:26" x14ac:dyDescent="0.25">
      <c r="A11" s="9">
        <v>1</v>
      </c>
      <c r="B11" s="10"/>
      <c r="C11" s="10"/>
      <c r="D11" s="11"/>
      <c r="E11" s="10"/>
      <c r="F11" s="10"/>
      <c r="G11" s="12">
        <f t="shared" ref="G11:G24" si="0">SUM(E11:F11)</f>
        <v>0</v>
      </c>
    </row>
    <row r="12" spans="1:26" x14ac:dyDescent="0.25">
      <c r="A12" s="13">
        <v>2</v>
      </c>
      <c r="B12" s="14"/>
      <c r="C12" s="15"/>
      <c r="D12" s="16"/>
      <c r="E12" s="17"/>
      <c r="F12" s="17"/>
      <c r="G12" s="12">
        <f t="shared" si="0"/>
        <v>0</v>
      </c>
    </row>
    <row r="13" spans="1:26" x14ac:dyDescent="0.25">
      <c r="A13" s="13">
        <v>3</v>
      </c>
      <c r="B13" s="14"/>
      <c r="C13" s="15"/>
      <c r="D13" s="16"/>
      <c r="E13" s="17"/>
      <c r="F13" s="17"/>
      <c r="G13" s="12">
        <f t="shared" si="0"/>
        <v>0</v>
      </c>
    </row>
    <row r="14" spans="1:26" x14ac:dyDescent="0.25">
      <c r="A14" s="13">
        <v>4</v>
      </c>
      <c r="B14" s="14"/>
      <c r="C14" s="15"/>
      <c r="D14" s="16"/>
      <c r="E14" s="17"/>
      <c r="F14" s="17"/>
      <c r="G14" s="12">
        <f t="shared" si="0"/>
        <v>0</v>
      </c>
    </row>
    <row r="15" spans="1:26" x14ac:dyDescent="0.25">
      <c r="A15" s="13"/>
      <c r="B15" s="14"/>
      <c r="C15" s="15"/>
      <c r="D15" s="16"/>
      <c r="E15" s="17"/>
      <c r="F15" s="17"/>
      <c r="G15" s="12">
        <f t="shared" si="0"/>
        <v>0</v>
      </c>
    </row>
    <row r="16" spans="1:26" x14ac:dyDescent="0.25">
      <c r="A16" s="13"/>
      <c r="B16" s="14"/>
      <c r="C16" s="15"/>
      <c r="D16" s="16"/>
      <c r="E16" s="17"/>
      <c r="F16" s="17"/>
      <c r="G16" s="12">
        <f t="shared" si="0"/>
        <v>0</v>
      </c>
    </row>
    <row r="17" spans="1:7" x14ac:dyDescent="0.25">
      <c r="A17" s="13"/>
      <c r="B17" s="14"/>
      <c r="C17" s="15"/>
      <c r="D17" s="16"/>
      <c r="E17" s="17"/>
      <c r="F17" s="17"/>
      <c r="G17" s="12">
        <f t="shared" si="0"/>
        <v>0</v>
      </c>
    </row>
    <row r="18" spans="1:7" x14ac:dyDescent="0.25">
      <c r="A18" s="13"/>
      <c r="B18" s="14"/>
      <c r="C18" s="15"/>
      <c r="D18" s="16"/>
      <c r="E18" s="17"/>
      <c r="F18" s="17"/>
      <c r="G18" s="12">
        <f t="shared" si="0"/>
        <v>0</v>
      </c>
    </row>
    <row r="19" spans="1:7" x14ac:dyDescent="0.25">
      <c r="A19" s="13"/>
      <c r="B19" s="14"/>
      <c r="C19" s="15"/>
      <c r="D19" s="16"/>
      <c r="E19" s="17"/>
      <c r="F19" s="17"/>
      <c r="G19" s="12">
        <f t="shared" si="0"/>
        <v>0</v>
      </c>
    </row>
    <row r="20" spans="1:7" x14ac:dyDescent="0.25">
      <c r="A20" s="13"/>
      <c r="B20" s="14"/>
      <c r="C20" s="15"/>
      <c r="D20" s="16"/>
      <c r="E20" s="17"/>
      <c r="F20" s="17"/>
      <c r="G20" s="12">
        <f t="shared" si="0"/>
        <v>0</v>
      </c>
    </row>
    <row r="21" spans="1:7" ht="15.75" customHeight="1" x14ac:dyDescent="0.25">
      <c r="A21" s="13"/>
      <c r="B21" s="14"/>
      <c r="C21" s="15"/>
      <c r="D21" s="16"/>
      <c r="E21" s="17"/>
      <c r="F21" s="17"/>
      <c r="G21" s="12">
        <f t="shared" si="0"/>
        <v>0</v>
      </c>
    </row>
    <row r="22" spans="1:7" ht="15.75" customHeight="1" x14ac:dyDescent="0.25">
      <c r="A22" s="13"/>
      <c r="B22" s="14"/>
      <c r="C22" s="15"/>
      <c r="D22" s="16"/>
      <c r="E22" s="17"/>
      <c r="F22" s="17"/>
      <c r="G22" s="12">
        <f t="shared" si="0"/>
        <v>0</v>
      </c>
    </row>
    <row r="23" spans="1:7" ht="15.75" customHeight="1" x14ac:dyDescent="0.25">
      <c r="A23" s="13"/>
      <c r="B23" s="14"/>
      <c r="C23" s="15"/>
      <c r="D23" s="16"/>
      <c r="E23" s="17"/>
      <c r="F23" s="17"/>
      <c r="G23" s="12">
        <f t="shared" si="0"/>
        <v>0</v>
      </c>
    </row>
    <row r="24" spans="1:7" ht="15" customHeight="1" x14ac:dyDescent="0.25">
      <c r="A24" s="115" t="s">
        <v>20</v>
      </c>
      <c r="B24" s="116"/>
      <c r="C24" s="116"/>
      <c r="D24" s="116"/>
      <c r="E24" s="18"/>
      <c r="F24" s="18"/>
      <c r="G24" s="19">
        <f t="shared" si="0"/>
        <v>0</v>
      </c>
    </row>
    <row r="25" spans="1:7" ht="15" customHeight="1" x14ac:dyDescent="0.25">
      <c r="A25" s="20"/>
      <c r="B25" s="1"/>
      <c r="C25" s="1"/>
      <c r="D25" s="1"/>
      <c r="E25" s="21" t="s">
        <v>112</v>
      </c>
      <c r="F25" s="22" t="e">
        <f>(F24/G24)</f>
        <v>#DIV/0!</v>
      </c>
      <c r="G25" s="23"/>
    </row>
    <row r="26" spans="1:7" ht="40.5" customHeight="1" x14ac:dyDescent="0.25">
      <c r="A26" s="106" t="s">
        <v>21</v>
      </c>
      <c r="B26" s="82"/>
      <c r="C26" s="82"/>
      <c r="D26" s="82"/>
      <c r="E26" s="82"/>
      <c r="F26" s="82"/>
      <c r="G26" s="107"/>
    </row>
    <row r="27" spans="1:7" ht="14.25" customHeight="1" x14ac:dyDescent="0.25">
      <c r="A27" s="85" t="s">
        <v>22</v>
      </c>
      <c r="B27" s="86"/>
      <c r="C27" s="86"/>
      <c r="D27" s="86"/>
      <c r="E27" s="86"/>
      <c r="F27" s="86"/>
      <c r="G27" s="87"/>
    </row>
    <row r="28" spans="1:7" ht="15.75" customHeight="1" x14ac:dyDescent="0.25">
      <c r="A28" s="117"/>
      <c r="B28" s="82"/>
      <c r="C28" s="82"/>
      <c r="D28" s="82"/>
      <c r="E28" s="82"/>
      <c r="F28" s="82"/>
      <c r="G28" s="107"/>
    </row>
    <row r="29" spans="1:7" ht="15.75" customHeight="1" x14ac:dyDescent="0.25">
      <c r="A29" s="106"/>
      <c r="B29" s="82"/>
      <c r="C29" s="82"/>
      <c r="D29" s="82"/>
      <c r="E29" s="82"/>
      <c r="F29" s="82"/>
      <c r="G29" s="107"/>
    </row>
    <row r="30" spans="1:7" ht="15.75" customHeight="1" x14ac:dyDescent="0.25">
      <c r="A30" s="106"/>
      <c r="B30" s="82"/>
      <c r="C30" s="82"/>
      <c r="D30" s="82"/>
      <c r="E30" s="82"/>
      <c r="F30" s="82"/>
      <c r="G30" s="107"/>
    </row>
    <row r="31" spans="1:7" ht="15.75" customHeight="1" x14ac:dyDescent="0.25">
      <c r="A31" s="108"/>
      <c r="B31" s="109"/>
      <c r="C31" s="109"/>
      <c r="D31" s="109"/>
      <c r="E31" s="109"/>
      <c r="F31" s="109"/>
      <c r="G31" s="110"/>
    </row>
    <row r="32" spans="1:7"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mergeCells count="16">
    <mergeCell ref="A6:G6"/>
    <mergeCell ref="A7:G7"/>
    <mergeCell ref="A30:G30"/>
    <mergeCell ref="A31:G31"/>
    <mergeCell ref="A8:G8"/>
    <mergeCell ref="A9:G9"/>
    <mergeCell ref="A24:D24"/>
    <mergeCell ref="A26:G26"/>
    <mergeCell ref="A27:G27"/>
    <mergeCell ref="A28:G28"/>
    <mergeCell ref="A29:G29"/>
    <mergeCell ref="A1:G1"/>
    <mergeCell ref="A2:G2"/>
    <mergeCell ref="A3:G3"/>
    <mergeCell ref="A4:G4"/>
    <mergeCell ref="A5:G5"/>
  </mergeCells>
  <printOptions horizontalCentered="1" verticalCentered="1"/>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001"/>
  <sheetViews>
    <sheetView workbookViewId="0"/>
  </sheetViews>
  <sheetFormatPr defaultColWidth="14.42578125" defaultRowHeight="15" customHeight="1" x14ac:dyDescent="0.25"/>
  <cols>
    <col min="1" max="1" width="31.7109375" customWidth="1"/>
    <col min="2" max="2" width="25.28515625" customWidth="1"/>
    <col min="3" max="3" width="10.42578125" customWidth="1"/>
    <col min="4" max="4" width="10.5703125" customWidth="1"/>
    <col min="5" max="5" width="12.28515625" customWidth="1"/>
    <col min="6" max="6" width="11.7109375" customWidth="1"/>
    <col min="7" max="7" width="10.7109375" customWidth="1"/>
    <col min="8" max="8" width="11" customWidth="1"/>
    <col min="9" max="9" width="12.28515625" customWidth="1"/>
    <col min="10" max="10" width="9.5703125" customWidth="1"/>
    <col min="11" max="11" width="12.5703125" customWidth="1"/>
    <col min="12" max="12" width="11.7109375" customWidth="1"/>
    <col min="13" max="13" width="14.5703125" customWidth="1"/>
    <col min="14" max="14" width="12.5703125" customWidth="1"/>
    <col min="15" max="15" width="12.140625" customWidth="1"/>
    <col min="16" max="16" width="12.42578125" customWidth="1"/>
    <col min="17" max="35" width="9.140625" customWidth="1"/>
  </cols>
  <sheetData>
    <row r="1" spans="1:35" ht="59.25" customHeight="1" x14ac:dyDescent="0.25">
      <c r="A1" s="126"/>
      <c r="B1" s="82"/>
      <c r="C1" s="82"/>
      <c r="D1" s="82"/>
      <c r="E1" s="82"/>
      <c r="F1" s="82"/>
      <c r="G1" s="82"/>
      <c r="H1" s="82"/>
      <c r="I1" s="82"/>
      <c r="J1" s="82"/>
      <c r="K1" s="82"/>
      <c r="L1" s="82"/>
      <c r="M1" s="82"/>
      <c r="N1" s="82"/>
      <c r="O1" s="82"/>
      <c r="P1" s="82"/>
    </row>
    <row r="2" spans="1:35" ht="18" customHeight="1" x14ac:dyDescent="0.25">
      <c r="A2" s="127" t="s">
        <v>0</v>
      </c>
      <c r="B2" s="86"/>
      <c r="C2" s="86"/>
      <c r="D2" s="86"/>
      <c r="E2" s="86"/>
      <c r="F2" s="86"/>
      <c r="G2" s="86"/>
      <c r="H2" s="86"/>
      <c r="I2" s="86"/>
      <c r="J2" s="86"/>
      <c r="K2" s="86"/>
      <c r="L2" s="86"/>
      <c r="M2" s="86"/>
      <c r="N2" s="86"/>
      <c r="O2" s="86"/>
      <c r="P2" s="125"/>
    </row>
    <row r="3" spans="1:35" ht="15.75" customHeight="1" x14ac:dyDescent="0.25">
      <c r="A3" s="128" t="s">
        <v>23</v>
      </c>
      <c r="B3" s="82"/>
      <c r="C3" s="82"/>
      <c r="D3" s="82"/>
      <c r="E3" s="82"/>
      <c r="F3" s="82"/>
      <c r="G3" s="82"/>
      <c r="H3" s="82"/>
      <c r="I3" s="82"/>
      <c r="J3" s="82"/>
      <c r="K3" s="82"/>
      <c r="L3" s="82"/>
      <c r="M3" s="82"/>
      <c r="N3" s="82"/>
      <c r="O3" s="82"/>
      <c r="P3" s="82"/>
    </row>
    <row r="4" spans="1:35" ht="15.75" customHeight="1" x14ac:dyDescent="0.25">
      <c r="A4" s="128" t="s">
        <v>24</v>
      </c>
      <c r="B4" s="82"/>
      <c r="C4" s="82"/>
      <c r="D4" s="82"/>
      <c r="E4" s="82"/>
      <c r="F4" s="82"/>
      <c r="G4" s="82"/>
      <c r="H4" s="82"/>
      <c r="I4" s="82"/>
      <c r="J4" s="82"/>
      <c r="K4" s="82"/>
      <c r="L4" s="82"/>
      <c r="M4" s="82"/>
      <c r="N4" s="82"/>
      <c r="O4" s="82"/>
      <c r="P4" s="82"/>
    </row>
    <row r="5" spans="1:35" x14ac:dyDescent="0.25">
      <c r="A5" s="24" t="s">
        <v>9</v>
      </c>
      <c r="B5" s="24"/>
      <c r="C5" s="25"/>
      <c r="D5" s="25"/>
      <c r="E5" s="25"/>
      <c r="F5" s="25"/>
      <c r="G5" s="25"/>
    </row>
    <row r="6" spans="1:35" ht="15" customHeight="1" x14ac:dyDescent="0.25">
      <c r="A6" s="24" t="s">
        <v>10</v>
      </c>
      <c r="B6" s="24"/>
      <c r="C6" s="25"/>
      <c r="D6" s="25"/>
      <c r="E6" s="25"/>
      <c r="F6" s="25"/>
      <c r="G6" s="25"/>
    </row>
    <row r="7" spans="1:35" ht="15" customHeight="1" x14ac:dyDescent="0.25">
      <c r="A7" s="24" t="s">
        <v>11</v>
      </c>
      <c r="B7" s="24"/>
      <c r="C7" s="25"/>
      <c r="D7" s="25"/>
      <c r="E7" s="25"/>
      <c r="F7" s="25"/>
      <c r="G7" s="25"/>
    </row>
    <row r="8" spans="1:35" ht="11.25" customHeight="1" x14ac:dyDescent="0.25">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row>
    <row r="9" spans="1:35" ht="18.75" x14ac:dyDescent="0.3">
      <c r="A9" s="26" t="s">
        <v>25</v>
      </c>
      <c r="B9" s="27"/>
      <c r="C9" s="27"/>
      <c r="D9" s="27"/>
      <c r="E9" s="27"/>
      <c r="F9" s="27"/>
      <c r="G9" s="27"/>
      <c r="H9" s="27"/>
      <c r="I9" s="27"/>
      <c r="J9" s="27"/>
      <c r="K9" s="27"/>
      <c r="L9" s="27"/>
      <c r="M9" s="27"/>
      <c r="N9" s="27"/>
      <c r="O9" s="27"/>
      <c r="P9" s="27"/>
      <c r="Q9" s="28"/>
      <c r="R9" s="28"/>
      <c r="S9" s="28"/>
      <c r="T9" s="28"/>
      <c r="U9" s="28"/>
      <c r="V9" s="28"/>
      <c r="W9" s="28"/>
      <c r="X9" s="28"/>
      <c r="Y9" s="28"/>
      <c r="Z9" s="28"/>
      <c r="AA9" s="28"/>
      <c r="AB9" s="28"/>
      <c r="AC9" s="28"/>
      <c r="AD9" s="28"/>
      <c r="AE9" s="28"/>
      <c r="AF9" s="28"/>
      <c r="AG9" s="28"/>
      <c r="AH9" s="28"/>
      <c r="AI9" s="28"/>
    </row>
    <row r="10" spans="1:35" ht="16.5" customHeight="1" x14ac:dyDescent="0.25">
      <c r="M10" s="1"/>
      <c r="N10" s="1"/>
      <c r="O10" s="1"/>
      <c r="P10" s="1"/>
      <c r="Q10" s="1"/>
      <c r="R10" s="1"/>
    </row>
    <row r="11" spans="1:35" x14ac:dyDescent="0.25">
      <c r="A11" s="29" t="s">
        <v>26</v>
      </c>
      <c r="B11" s="29"/>
      <c r="C11" s="29"/>
      <c r="D11" s="29"/>
      <c r="E11" s="29"/>
      <c r="F11" s="118"/>
      <c r="G11" s="30"/>
      <c r="H11" s="30"/>
      <c r="I11" s="30"/>
      <c r="J11" s="129"/>
      <c r="K11" s="30"/>
      <c r="L11" s="30"/>
      <c r="M11" s="30"/>
      <c r="N11" s="30"/>
      <c r="O11" s="30"/>
      <c r="P11" s="129"/>
    </row>
    <row r="12" spans="1:35" ht="30.75" customHeight="1" x14ac:dyDescent="0.25">
      <c r="A12" s="31" t="s">
        <v>27</v>
      </c>
      <c r="B12" s="32" t="s">
        <v>28</v>
      </c>
      <c r="C12" s="33" t="s">
        <v>29</v>
      </c>
      <c r="D12" s="33" t="s">
        <v>30</v>
      </c>
      <c r="E12" s="33" t="s">
        <v>31</v>
      </c>
      <c r="F12" s="119"/>
      <c r="G12" s="33" t="s">
        <v>32</v>
      </c>
      <c r="H12" s="33" t="s">
        <v>33</v>
      </c>
      <c r="I12" s="33" t="s">
        <v>31</v>
      </c>
      <c r="J12" s="119"/>
      <c r="K12" s="32" t="s">
        <v>20</v>
      </c>
      <c r="L12" s="33" t="s">
        <v>34</v>
      </c>
      <c r="M12" s="33" t="s">
        <v>35</v>
      </c>
      <c r="N12" s="33" t="s">
        <v>36</v>
      </c>
      <c r="O12" s="33" t="s">
        <v>37</v>
      </c>
      <c r="P12" s="119"/>
    </row>
    <row r="13" spans="1:35" x14ac:dyDescent="0.25">
      <c r="A13" s="30" t="s">
        <v>38</v>
      </c>
      <c r="B13" s="30"/>
      <c r="C13" s="30"/>
      <c r="D13" s="30"/>
      <c r="E13" s="30"/>
      <c r="F13" s="119"/>
      <c r="G13" s="30"/>
      <c r="H13" s="30"/>
      <c r="I13" s="30"/>
      <c r="J13" s="119"/>
      <c r="K13" s="30"/>
      <c r="L13" s="30"/>
      <c r="M13" s="30"/>
      <c r="N13" s="30"/>
      <c r="O13" s="30"/>
      <c r="P13" s="119"/>
    </row>
    <row r="14" spans="1:35" x14ac:dyDescent="0.25">
      <c r="B14" s="1" t="s">
        <v>39</v>
      </c>
      <c r="C14" s="34"/>
      <c r="E14" s="34">
        <f t="shared" ref="E14:E17" si="0">C14*D14</f>
        <v>0</v>
      </c>
      <c r="F14" s="119"/>
      <c r="G14" s="34">
        <v>50</v>
      </c>
      <c r="H14" s="35">
        <v>20</v>
      </c>
      <c r="I14" s="34">
        <f t="shared" ref="I14:I16" si="1">G14*H14</f>
        <v>1000</v>
      </c>
      <c r="J14" s="119"/>
      <c r="K14" s="34">
        <f t="shared" ref="K14:K17" si="2">SUM(E14+I14)</f>
        <v>1000</v>
      </c>
      <c r="L14" s="34">
        <f t="shared" ref="L14:L17" si="3">K14*75%</f>
        <v>750</v>
      </c>
      <c r="M14" s="34">
        <f t="shared" ref="M14:M15" si="4">O14</f>
        <v>250</v>
      </c>
      <c r="N14" s="34">
        <v>0</v>
      </c>
      <c r="O14" s="34">
        <f t="shared" ref="O14:O17" si="5">K14-L14</f>
        <v>250</v>
      </c>
      <c r="P14" s="119"/>
    </row>
    <row r="15" spans="1:35" x14ac:dyDescent="0.25">
      <c r="B15" s="1" t="s">
        <v>40</v>
      </c>
      <c r="C15" s="34"/>
      <c r="E15" s="34">
        <f t="shared" si="0"/>
        <v>0</v>
      </c>
      <c r="F15" s="119"/>
      <c r="G15" s="34">
        <v>15</v>
      </c>
      <c r="H15" s="35">
        <v>20</v>
      </c>
      <c r="I15" s="34">
        <f t="shared" si="1"/>
        <v>300</v>
      </c>
      <c r="J15" s="119"/>
      <c r="K15" s="34">
        <f t="shared" si="2"/>
        <v>300</v>
      </c>
      <c r="L15" s="34">
        <f t="shared" si="3"/>
        <v>225</v>
      </c>
      <c r="M15" s="34">
        <f t="shared" si="4"/>
        <v>75</v>
      </c>
      <c r="N15" s="34">
        <v>0</v>
      </c>
      <c r="O15" s="34">
        <f t="shared" si="5"/>
        <v>75</v>
      </c>
      <c r="P15" s="119"/>
    </row>
    <row r="16" spans="1:35" x14ac:dyDescent="0.25">
      <c r="B16" s="1" t="s">
        <v>41</v>
      </c>
      <c r="C16" s="34"/>
      <c r="E16" s="34">
        <f t="shared" si="0"/>
        <v>0</v>
      </c>
      <c r="F16" s="119"/>
      <c r="G16" s="34">
        <v>0.5</v>
      </c>
      <c r="H16" s="35">
        <v>20</v>
      </c>
      <c r="I16" s="34">
        <f t="shared" si="1"/>
        <v>10</v>
      </c>
      <c r="J16" s="119"/>
      <c r="K16" s="34">
        <f t="shared" si="2"/>
        <v>10</v>
      </c>
      <c r="L16" s="34">
        <f t="shared" si="3"/>
        <v>7.5</v>
      </c>
      <c r="M16" s="34">
        <f>O16*50%</f>
        <v>1.25</v>
      </c>
      <c r="N16" s="34">
        <f>O16*50%</f>
        <v>1.25</v>
      </c>
      <c r="O16" s="34">
        <f t="shared" si="5"/>
        <v>2.5</v>
      </c>
      <c r="P16" s="119"/>
    </row>
    <row r="17" spans="1:16" x14ac:dyDescent="0.25">
      <c r="B17" s="1" t="s">
        <v>42</v>
      </c>
      <c r="C17" s="34">
        <v>40</v>
      </c>
      <c r="D17" s="1">
        <v>10</v>
      </c>
      <c r="E17" s="34">
        <f t="shared" si="0"/>
        <v>400</v>
      </c>
      <c r="F17" s="119"/>
      <c r="G17" s="34"/>
      <c r="H17" s="35"/>
      <c r="I17" s="34"/>
      <c r="J17" s="119"/>
      <c r="K17" s="34">
        <f t="shared" si="2"/>
        <v>400</v>
      </c>
      <c r="L17" s="34">
        <f t="shared" si="3"/>
        <v>300</v>
      </c>
      <c r="M17" s="34">
        <v>0</v>
      </c>
      <c r="N17" s="34">
        <f>O17</f>
        <v>100</v>
      </c>
      <c r="O17" s="34">
        <f t="shared" si="5"/>
        <v>100</v>
      </c>
      <c r="P17" s="119"/>
    </row>
    <row r="18" spans="1:16" x14ac:dyDescent="0.25">
      <c r="A18" s="30" t="s">
        <v>43</v>
      </c>
      <c r="B18" s="30"/>
      <c r="C18" s="36"/>
      <c r="D18" s="30"/>
      <c r="E18" s="36"/>
      <c r="F18" s="119"/>
      <c r="G18" s="36"/>
      <c r="H18" s="37"/>
      <c r="I18" s="30"/>
      <c r="J18" s="119"/>
      <c r="K18" s="30"/>
      <c r="L18" s="30"/>
      <c r="M18" s="30"/>
      <c r="N18" s="30"/>
      <c r="O18" s="30"/>
      <c r="P18" s="119"/>
    </row>
    <row r="19" spans="1:16" x14ac:dyDescent="0.25">
      <c r="B19" s="1" t="s">
        <v>44</v>
      </c>
      <c r="C19" s="34">
        <v>50</v>
      </c>
      <c r="D19" s="1">
        <v>100</v>
      </c>
      <c r="E19" s="34">
        <f t="shared" ref="E19:E29" si="6">C19*D19</f>
        <v>5000</v>
      </c>
      <c r="F19" s="119"/>
      <c r="G19" s="34"/>
      <c r="H19" s="35"/>
      <c r="I19" s="34">
        <f t="shared" ref="I19:I24" si="7">G19*H19</f>
        <v>0</v>
      </c>
      <c r="J19" s="119"/>
      <c r="K19" s="34">
        <f t="shared" ref="K19:K23" si="8">SUM(E19+I19)</f>
        <v>5000</v>
      </c>
      <c r="L19" s="34">
        <f t="shared" ref="L19:L29" si="9">K19*75%</f>
        <v>3750</v>
      </c>
      <c r="M19" s="34">
        <v>0</v>
      </c>
      <c r="N19" s="34">
        <f t="shared" ref="N19:N21" si="10">O19</f>
        <v>1250</v>
      </c>
      <c r="O19" s="34">
        <f t="shared" ref="O19:O29" si="11">K19-L19</f>
        <v>1250</v>
      </c>
      <c r="P19" s="119"/>
    </row>
    <row r="20" spans="1:16" x14ac:dyDescent="0.25">
      <c r="B20" s="1" t="s">
        <v>45</v>
      </c>
      <c r="C20" s="34">
        <v>50</v>
      </c>
      <c r="D20" s="1">
        <v>30</v>
      </c>
      <c r="E20" s="34">
        <f t="shared" si="6"/>
        <v>1500</v>
      </c>
      <c r="F20" s="119"/>
      <c r="G20" s="34"/>
      <c r="H20" s="35"/>
      <c r="I20" s="34">
        <f t="shared" si="7"/>
        <v>0</v>
      </c>
      <c r="J20" s="119"/>
      <c r="K20" s="34">
        <f t="shared" si="8"/>
        <v>1500</v>
      </c>
      <c r="L20" s="34">
        <f t="shared" si="9"/>
        <v>1125</v>
      </c>
      <c r="M20" s="34">
        <v>0</v>
      </c>
      <c r="N20" s="34">
        <f t="shared" si="10"/>
        <v>375</v>
      </c>
      <c r="O20" s="34">
        <f t="shared" si="11"/>
        <v>375</v>
      </c>
      <c r="P20" s="119"/>
    </row>
    <row r="21" spans="1:16" ht="15.75" customHeight="1" x14ac:dyDescent="0.25">
      <c r="B21" s="1" t="s">
        <v>46</v>
      </c>
      <c r="C21" s="34">
        <v>35</v>
      </c>
      <c r="D21" s="1">
        <v>20</v>
      </c>
      <c r="E21" s="34">
        <f t="shared" si="6"/>
        <v>700</v>
      </c>
      <c r="F21" s="119"/>
      <c r="G21" s="34"/>
      <c r="H21" s="35"/>
      <c r="I21" s="34">
        <f t="shared" si="7"/>
        <v>0</v>
      </c>
      <c r="J21" s="119"/>
      <c r="K21" s="34">
        <f t="shared" si="8"/>
        <v>700</v>
      </c>
      <c r="L21" s="34">
        <f t="shared" si="9"/>
        <v>525</v>
      </c>
      <c r="M21" s="34">
        <v>0</v>
      </c>
      <c r="N21" s="34">
        <f t="shared" si="10"/>
        <v>175</v>
      </c>
      <c r="O21" s="34">
        <f t="shared" si="11"/>
        <v>175</v>
      </c>
      <c r="P21" s="119"/>
    </row>
    <row r="22" spans="1:16" ht="30" x14ac:dyDescent="0.25">
      <c r="B22" s="38" t="s">
        <v>47</v>
      </c>
      <c r="C22" s="34"/>
      <c r="E22" s="34">
        <f t="shared" si="6"/>
        <v>0</v>
      </c>
      <c r="F22" s="119"/>
      <c r="G22" s="34">
        <v>5000</v>
      </c>
      <c r="H22" s="35">
        <v>1</v>
      </c>
      <c r="I22" s="34">
        <f t="shared" si="7"/>
        <v>5000</v>
      </c>
      <c r="J22" s="119"/>
      <c r="K22" s="34">
        <f t="shared" si="8"/>
        <v>5000</v>
      </c>
      <c r="L22" s="34">
        <f t="shared" si="9"/>
        <v>3750</v>
      </c>
      <c r="M22" s="34">
        <f>O22</f>
        <v>1250</v>
      </c>
      <c r="N22" s="34">
        <v>0</v>
      </c>
      <c r="O22" s="34">
        <f t="shared" si="11"/>
        <v>1250</v>
      </c>
      <c r="P22" s="119"/>
    </row>
    <row r="23" spans="1:16" ht="15.75" customHeight="1" x14ac:dyDescent="0.25">
      <c r="B23" s="1" t="s">
        <v>48</v>
      </c>
      <c r="C23" s="34"/>
      <c r="E23" s="34">
        <f t="shared" si="6"/>
        <v>0</v>
      </c>
      <c r="F23" s="119"/>
      <c r="G23" s="34">
        <v>0.1</v>
      </c>
      <c r="H23" s="35">
        <v>500</v>
      </c>
      <c r="I23" s="34">
        <f t="shared" si="7"/>
        <v>50</v>
      </c>
      <c r="J23" s="119"/>
      <c r="K23" s="34">
        <f t="shared" si="8"/>
        <v>50</v>
      </c>
      <c r="L23" s="34">
        <f t="shared" si="9"/>
        <v>37.5</v>
      </c>
      <c r="M23" s="34">
        <f t="shared" ref="M23:M24" si="12">O23*50%</f>
        <v>6.25</v>
      </c>
      <c r="N23" s="34">
        <f t="shared" ref="N23:N24" si="13">O23*50%</f>
        <v>6.25</v>
      </c>
      <c r="O23" s="34">
        <f t="shared" si="11"/>
        <v>12.5</v>
      </c>
      <c r="P23" s="119"/>
    </row>
    <row r="24" spans="1:16" ht="15.75" customHeight="1" x14ac:dyDescent="0.25">
      <c r="B24" s="1" t="s">
        <v>49</v>
      </c>
      <c r="C24" s="34"/>
      <c r="E24" s="34">
        <f t="shared" si="6"/>
        <v>0</v>
      </c>
      <c r="F24" s="119"/>
      <c r="G24" s="34">
        <v>0.5</v>
      </c>
      <c r="H24" s="35">
        <v>500</v>
      </c>
      <c r="I24" s="34">
        <f t="shared" si="7"/>
        <v>250</v>
      </c>
      <c r="J24" s="119"/>
      <c r="K24" s="34">
        <f t="shared" ref="K24:K27" si="14">I24</f>
        <v>250</v>
      </c>
      <c r="L24" s="34">
        <f t="shared" si="9"/>
        <v>187.5</v>
      </c>
      <c r="M24" s="34">
        <f t="shared" si="12"/>
        <v>31.25</v>
      </c>
      <c r="N24" s="34">
        <f t="shared" si="13"/>
        <v>31.25</v>
      </c>
      <c r="O24" s="34">
        <f t="shared" si="11"/>
        <v>62.5</v>
      </c>
      <c r="P24" s="119"/>
    </row>
    <row r="25" spans="1:16" ht="15.75" customHeight="1" x14ac:dyDescent="0.25">
      <c r="B25" s="1" t="s">
        <v>50</v>
      </c>
      <c r="C25" s="34"/>
      <c r="E25" s="34">
        <f t="shared" si="6"/>
        <v>0</v>
      </c>
      <c r="F25" s="119"/>
      <c r="G25" s="34">
        <v>1</v>
      </c>
      <c r="H25" s="35">
        <v>1900</v>
      </c>
      <c r="I25" s="34">
        <f>H25</f>
        <v>1900</v>
      </c>
      <c r="J25" s="119"/>
      <c r="K25" s="34">
        <f t="shared" si="14"/>
        <v>1900</v>
      </c>
      <c r="L25" s="34">
        <f t="shared" si="9"/>
        <v>1425</v>
      </c>
      <c r="M25" s="34">
        <f t="shared" ref="M25:M29" si="15">O25</f>
        <v>475</v>
      </c>
      <c r="N25" s="34">
        <v>0</v>
      </c>
      <c r="O25" s="34">
        <f t="shared" si="11"/>
        <v>475</v>
      </c>
      <c r="P25" s="119"/>
    </row>
    <row r="26" spans="1:16" ht="15.75" customHeight="1" x14ac:dyDescent="0.25">
      <c r="B26" s="1" t="s">
        <v>51</v>
      </c>
      <c r="C26" s="34"/>
      <c r="E26" s="34">
        <f t="shared" si="6"/>
        <v>0</v>
      </c>
      <c r="F26" s="119"/>
      <c r="G26" s="34">
        <v>3</v>
      </c>
      <c r="H26" s="35">
        <v>200</v>
      </c>
      <c r="I26" s="34">
        <f t="shared" ref="I26:I29" si="16">G26*H26</f>
        <v>600</v>
      </c>
      <c r="J26" s="119"/>
      <c r="K26" s="34">
        <f t="shared" si="14"/>
        <v>600</v>
      </c>
      <c r="L26" s="34">
        <f t="shared" si="9"/>
        <v>450</v>
      </c>
      <c r="M26" s="34">
        <f t="shared" si="15"/>
        <v>150</v>
      </c>
      <c r="N26" s="34">
        <v>0</v>
      </c>
      <c r="O26" s="34">
        <f t="shared" si="11"/>
        <v>150</v>
      </c>
      <c r="P26" s="119"/>
    </row>
    <row r="27" spans="1:16" ht="15.75" customHeight="1" x14ac:dyDescent="0.25">
      <c r="B27" s="1" t="s">
        <v>52</v>
      </c>
      <c r="C27" s="34"/>
      <c r="E27" s="34">
        <f t="shared" si="6"/>
        <v>0</v>
      </c>
      <c r="F27" s="119"/>
      <c r="G27" s="34">
        <v>5</v>
      </c>
      <c r="H27" s="35">
        <v>30</v>
      </c>
      <c r="I27" s="34">
        <f t="shared" si="16"/>
        <v>150</v>
      </c>
      <c r="J27" s="119"/>
      <c r="K27" s="34">
        <f t="shared" si="14"/>
        <v>150</v>
      </c>
      <c r="L27" s="34">
        <f t="shared" si="9"/>
        <v>112.5</v>
      </c>
      <c r="M27" s="34">
        <f t="shared" si="15"/>
        <v>37.5</v>
      </c>
      <c r="N27" s="34">
        <v>0</v>
      </c>
      <c r="O27" s="34">
        <f t="shared" si="11"/>
        <v>37.5</v>
      </c>
      <c r="P27" s="119"/>
    </row>
    <row r="28" spans="1:16" ht="15.75" customHeight="1" x14ac:dyDescent="0.25">
      <c r="B28" s="1" t="s">
        <v>53</v>
      </c>
      <c r="C28" s="34"/>
      <c r="E28" s="34">
        <f t="shared" si="6"/>
        <v>0</v>
      </c>
      <c r="F28" s="120"/>
      <c r="G28" s="34">
        <v>1</v>
      </c>
      <c r="H28" s="35">
        <v>1000</v>
      </c>
      <c r="I28" s="34">
        <f t="shared" si="16"/>
        <v>1000</v>
      </c>
      <c r="J28" s="119"/>
      <c r="K28" s="34">
        <f>SUM(E28+I28)</f>
        <v>1000</v>
      </c>
      <c r="L28" s="34">
        <f t="shared" si="9"/>
        <v>750</v>
      </c>
      <c r="M28" s="34">
        <f t="shared" si="15"/>
        <v>250</v>
      </c>
      <c r="N28" s="34">
        <v>0</v>
      </c>
      <c r="O28" s="34">
        <f t="shared" si="11"/>
        <v>250</v>
      </c>
      <c r="P28" s="119"/>
    </row>
    <row r="29" spans="1:16" ht="15.75" customHeight="1" x14ac:dyDescent="0.25">
      <c r="B29" s="1" t="s">
        <v>54</v>
      </c>
      <c r="C29" s="34"/>
      <c r="E29" s="34">
        <f t="shared" si="6"/>
        <v>0</v>
      </c>
      <c r="F29" s="39"/>
      <c r="G29" s="34">
        <v>0.63</v>
      </c>
      <c r="H29" s="35">
        <v>300</v>
      </c>
      <c r="I29" s="34">
        <f t="shared" si="16"/>
        <v>189</v>
      </c>
      <c r="J29" s="119"/>
      <c r="K29" s="34">
        <f>I29</f>
        <v>189</v>
      </c>
      <c r="L29" s="34">
        <f t="shared" si="9"/>
        <v>141.75</v>
      </c>
      <c r="M29" s="34">
        <f t="shared" si="15"/>
        <v>47.25</v>
      </c>
      <c r="N29" s="34">
        <v>0</v>
      </c>
      <c r="O29" s="34">
        <f t="shared" si="11"/>
        <v>47.25</v>
      </c>
      <c r="P29" s="119"/>
    </row>
    <row r="30" spans="1:16" ht="15.75" customHeight="1" x14ac:dyDescent="0.25">
      <c r="C30" s="34"/>
      <c r="E30" s="34"/>
      <c r="F30" s="39"/>
      <c r="G30" s="34"/>
      <c r="H30" s="35"/>
      <c r="I30" s="34"/>
      <c r="J30" s="120"/>
      <c r="K30" s="34"/>
      <c r="P30" s="119"/>
    </row>
    <row r="31" spans="1:16" ht="15.75" customHeight="1" x14ac:dyDescent="0.25">
      <c r="A31" s="40"/>
      <c r="B31" s="41"/>
      <c r="C31" s="41"/>
      <c r="D31" s="41"/>
      <c r="E31" s="41"/>
      <c r="F31" s="41"/>
      <c r="G31" s="41"/>
      <c r="H31" s="41"/>
      <c r="I31" s="124" t="s">
        <v>55</v>
      </c>
      <c r="J31" s="125"/>
      <c r="K31" s="42">
        <f t="shared" ref="K31:O31" si="17">SUM(K14:K30)</f>
        <v>18049</v>
      </c>
      <c r="L31" s="42">
        <f t="shared" si="17"/>
        <v>13536.75</v>
      </c>
      <c r="M31" s="42">
        <f t="shared" si="17"/>
        <v>2573.5</v>
      </c>
      <c r="N31" s="42">
        <f t="shared" si="17"/>
        <v>1938.75</v>
      </c>
      <c r="O31" s="42">
        <f t="shared" si="17"/>
        <v>4512.25</v>
      </c>
      <c r="P31" s="120"/>
    </row>
    <row r="32" spans="1:16" ht="15.75" customHeight="1" x14ac:dyDescent="0.25">
      <c r="A32" s="29" t="s">
        <v>56</v>
      </c>
      <c r="B32" s="30"/>
      <c r="C32" s="36"/>
      <c r="D32" s="36"/>
      <c r="E32" s="36"/>
      <c r="F32" s="121"/>
      <c r="G32" s="30"/>
      <c r="H32" s="36"/>
      <c r="I32" s="37"/>
      <c r="J32" s="122"/>
      <c r="K32" s="36"/>
      <c r="L32" s="37"/>
      <c r="M32" s="37"/>
      <c r="N32" s="37"/>
      <c r="O32" s="37"/>
      <c r="P32" s="123"/>
    </row>
    <row r="33" spans="1:16" ht="16.5" customHeight="1" x14ac:dyDescent="0.25">
      <c r="A33" s="30" t="s">
        <v>57</v>
      </c>
      <c r="B33" s="30"/>
      <c r="C33" s="36"/>
      <c r="D33" s="36"/>
      <c r="E33" s="36"/>
      <c r="F33" s="119"/>
      <c r="G33" s="30"/>
      <c r="H33" s="36"/>
      <c r="I33" s="37"/>
      <c r="J33" s="119"/>
      <c r="K33" s="36"/>
      <c r="L33" s="37"/>
      <c r="M33" s="37"/>
      <c r="N33" s="37"/>
      <c r="O33" s="37"/>
      <c r="P33" s="119"/>
    </row>
    <row r="34" spans="1:16" ht="15.75" customHeight="1" x14ac:dyDescent="0.25">
      <c r="A34" s="1"/>
      <c r="B34" s="1" t="s">
        <v>58</v>
      </c>
      <c r="C34" s="34">
        <v>42</v>
      </c>
      <c r="D34" s="34">
        <v>5</v>
      </c>
      <c r="E34" s="43">
        <f t="shared" ref="E34:E36" si="18">C34*D34</f>
        <v>210</v>
      </c>
      <c r="F34" s="119"/>
      <c r="G34" s="43">
        <v>0</v>
      </c>
      <c r="H34" s="44"/>
      <c r="I34" s="43">
        <f t="shared" ref="I34:I35" si="19">G34*H34</f>
        <v>0</v>
      </c>
      <c r="J34" s="119"/>
      <c r="K34" s="43">
        <f t="shared" ref="K34:K36" si="20">SUM(E34+I34)</f>
        <v>210</v>
      </c>
      <c r="L34" s="34">
        <f t="shared" ref="L34:L36" si="21">K34*75%</f>
        <v>157.5</v>
      </c>
      <c r="M34" s="34">
        <f t="shared" ref="M34:M35" si="22">O34*50%</f>
        <v>26.25</v>
      </c>
      <c r="N34" s="34">
        <f t="shared" ref="N34:N35" si="23">O34*50%</f>
        <v>26.25</v>
      </c>
      <c r="O34" s="34">
        <f t="shared" ref="O34:O36" si="24">K34-L34</f>
        <v>52.5</v>
      </c>
      <c r="P34" s="119"/>
    </row>
    <row r="35" spans="1:16" ht="15.75" customHeight="1" x14ac:dyDescent="0.25">
      <c r="A35" s="1"/>
      <c r="B35" s="1" t="s">
        <v>41</v>
      </c>
      <c r="C35" s="34"/>
      <c r="D35" s="34"/>
      <c r="E35" s="43">
        <f t="shared" si="18"/>
        <v>0</v>
      </c>
      <c r="F35" s="119"/>
      <c r="G35" s="43">
        <v>0.5</v>
      </c>
      <c r="H35" s="44">
        <v>20</v>
      </c>
      <c r="I35" s="43">
        <f t="shared" si="19"/>
        <v>10</v>
      </c>
      <c r="J35" s="119"/>
      <c r="K35" s="43">
        <f t="shared" si="20"/>
        <v>10</v>
      </c>
      <c r="L35" s="34">
        <f t="shared" si="21"/>
        <v>7.5</v>
      </c>
      <c r="M35" s="34">
        <f t="shared" si="22"/>
        <v>1.25</v>
      </c>
      <c r="N35" s="34">
        <f t="shared" si="23"/>
        <v>1.25</v>
      </c>
      <c r="O35" s="34">
        <f t="shared" si="24"/>
        <v>2.5</v>
      </c>
      <c r="P35" s="119"/>
    </row>
    <row r="36" spans="1:16" ht="15.75" customHeight="1" x14ac:dyDescent="0.25">
      <c r="A36" s="1"/>
      <c r="B36" s="1" t="s">
        <v>42</v>
      </c>
      <c r="C36" s="43">
        <v>40</v>
      </c>
      <c r="D36" s="43">
        <v>10</v>
      </c>
      <c r="E36" s="43">
        <f t="shared" si="18"/>
        <v>400</v>
      </c>
      <c r="F36" s="119"/>
      <c r="G36" s="34"/>
      <c r="H36" s="35"/>
      <c r="I36" s="34"/>
      <c r="J36" s="119"/>
      <c r="K36" s="43">
        <f t="shared" si="20"/>
        <v>400</v>
      </c>
      <c r="L36" s="34">
        <f t="shared" si="21"/>
        <v>300</v>
      </c>
      <c r="M36" s="34">
        <v>0</v>
      </c>
      <c r="N36" s="34">
        <f>O36</f>
        <v>100</v>
      </c>
      <c r="O36" s="34">
        <f t="shared" si="24"/>
        <v>100</v>
      </c>
      <c r="P36" s="119"/>
    </row>
    <row r="37" spans="1:16" ht="15.75" customHeight="1" x14ac:dyDescent="0.25">
      <c r="A37" s="30" t="s">
        <v>59</v>
      </c>
      <c r="B37" s="30"/>
      <c r="C37" s="36"/>
      <c r="D37" s="36"/>
      <c r="E37" s="36"/>
      <c r="F37" s="119"/>
      <c r="G37" s="36"/>
      <c r="H37" s="37"/>
      <c r="I37" s="37"/>
      <c r="J37" s="119"/>
      <c r="K37" s="36"/>
      <c r="L37" s="37"/>
      <c r="M37" s="37"/>
      <c r="N37" s="37"/>
      <c r="O37" s="37"/>
      <c r="P37" s="119"/>
    </row>
    <row r="38" spans="1:16" ht="15.75" customHeight="1" x14ac:dyDescent="0.25">
      <c r="A38" s="1"/>
      <c r="B38" s="1" t="s">
        <v>60</v>
      </c>
      <c r="C38" s="43">
        <v>50</v>
      </c>
      <c r="D38" s="45">
        <v>100</v>
      </c>
      <c r="E38" s="43">
        <f t="shared" ref="E38:E48" si="25">C38*D38</f>
        <v>5000</v>
      </c>
      <c r="F38" s="119"/>
      <c r="G38" s="34"/>
      <c r="H38" s="35"/>
      <c r="I38" s="43">
        <f t="shared" ref="I38:I43" si="26">G38*H38</f>
        <v>0</v>
      </c>
      <c r="J38" s="119"/>
      <c r="K38" s="43">
        <f t="shared" ref="K38:K42" si="27">SUM(E38+I38)</f>
        <v>5000</v>
      </c>
      <c r="L38" s="34">
        <f t="shared" ref="L38:L48" si="28">K38*75%</f>
        <v>3750</v>
      </c>
      <c r="M38" s="34">
        <v>0</v>
      </c>
      <c r="N38" s="34">
        <f t="shared" ref="N38:N40" si="29">O38</f>
        <v>1250</v>
      </c>
      <c r="O38" s="34">
        <f t="shared" ref="O38:O48" si="30">K38-L38</f>
        <v>1250</v>
      </c>
      <c r="P38" s="119"/>
    </row>
    <row r="39" spans="1:16" ht="15.75" customHeight="1" x14ac:dyDescent="0.25">
      <c r="A39" s="1"/>
      <c r="B39" s="1" t="s">
        <v>45</v>
      </c>
      <c r="C39" s="43">
        <v>50</v>
      </c>
      <c r="D39" s="45">
        <v>30</v>
      </c>
      <c r="E39" s="43">
        <f t="shared" si="25"/>
        <v>1500</v>
      </c>
      <c r="F39" s="119"/>
      <c r="G39" s="34"/>
      <c r="H39" s="35"/>
      <c r="I39" s="43">
        <f t="shared" si="26"/>
        <v>0</v>
      </c>
      <c r="J39" s="119"/>
      <c r="K39" s="43">
        <f t="shared" si="27"/>
        <v>1500</v>
      </c>
      <c r="L39" s="34">
        <f t="shared" si="28"/>
        <v>1125</v>
      </c>
      <c r="M39" s="34">
        <v>0</v>
      </c>
      <c r="N39" s="34">
        <f t="shared" si="29"/>
        <v>375</v>
      </c>
      <c r="O39" s="34">
        <f t="shared" si="30"/>
        <v>375</v>
      </c>
      <c r="P39" s="119"/>
    </row>
    <row r="40" spans="1:16" ht="15.75" customHeight="1" x14ac:dyDescent="0.25">
      <c r="A40" s="1"/>
      <c r="B40" s="1" t="s">
        <v>46</v>
      </c>
      <c r="C40" s="43">
        <v>35</v>
      </c>
      <c r="D40" s="45">
        <v>20</v>
      </c>
      <c r="E40" s="43">
        <f t="shared" si="25"/>
        <v>700</v>
      </c>
      <c r="F40" s="119"/>
      <c r="G40" s="34"/>
      <c r="H40" s="35"/>
      <c r="I40" s="43">
        <f t="shared" si="26"/>
        <v>0</v>
      </c>
      <c r="J40" s="119"/>
      <c r="K40" s="43">
        <f t="shared" si="27"/>
        <v>700</v>
      </c>
      <c r="L40" s="34">
        <f t="shared" si="28"/>
        <v>525</v>
      </c>
      <c r="M40" s="34">
        <v>0</v>
      </c>
      <c r="N40" s="34">
        <f t="shared" si="29"/>
        <v>175</v>
      </c>
      <c r="O40" s="34">
        <f t="shared" si="30"/>
        <v>175</v>
      </c>
      <c r="P40" s="119"/>
    </row>
    <row r="41" spans="1:16" ht="15.75" customHeight="1" x14ac:dyDescent="0.25">
      <c r="A41" s="1"/>
      <c r="B41" s="38" t="s">
        <v>61</v>
      </c>
      <c r="C41" s="34"/>
      <c r="D41" s="1"/>
      <c r="E41" s="43">
        <f t="shared" si="25"/>
        <v>0</v>
      </c>
      <c r="F41" s="119"/>
      <c r="G41" s="43">
        <v>5000</v>
      </c>
      <c r="H41" s="44">
        <v>1</v>
      </c>
      <c r="I41" s="43">
        <f t="shared" si="26"/>
        <v>5000</v>
      </c>
      <c r="J41" s="119"/>
      <c r="K41" s="43">
        <f t="shared" si="27"/>
        <v>5000</v>
      </c>
      <c r="L41" s="34">
        <f t="shared" si="28"/>
        <v>3750</v>
      </c>
      <c r="M41" s="34">
        <f t="shared" ref="M41:M48" si="31">O41*50%</f>
        <v>625</v>
      </c>
      <c r="N41" s="34">
        <f t="shared" ref="N41:N48" si="32">O41*50%</f>
        <v>625</v>
      </c>
      <c r="O41" s="34">
        <f t="shared" si="30"/>
        <v>1250</v>
      </c>
      <c r="P41" s="119"/>
    </row>
    <row r="42" spans="1:16" ht="15" customHeight="1" x14ac:dyDescent="0.25">
      <c r="A42" s="1"/>
      <c r="B42" s="1" t="s">
        <v>48</v>
      </c>
      <c r="C42" s="34"/>
      <c r="D42" s="1"/>
      <c r="E42" s="43">
        <f t="shared" si="25"/>
        <v>0</v>
      </c>
      <c r="F42" s="119"/>
      <c r="G42" s="43">
        <v>0.1</v>
      </c>
      <c r="H42" s="44">
        <v>100</v>
      </c>
      <c r="I42" s="43">
        <f t="shared" si="26"/>
        <v>10</v>
      </c>
      <c r="J42" s="119"/>
      <c r="K42" s="43">
        <f t="shared" si="27"/>
        <v>10</v>
      </c>
      <c r="L42" s="34">
        <f t="shared" si="28"/>
        <v>7.5</v>
      </c>
      <c r="M42" s="34">
        <f t="shared" si="31"/>
        <v>1.25</v>
      </c>
      <c r="N42" s="34">
        <f t="shared" si="32"/>
        <v>1.25</v>
      </c>
      <c r="O42" s="34">
        <f t="shared" si="30"/>
        <v>2.5</v>
      </c>
      <c r="P42" s="119"/>
    </row>
    <row r="43" spans="1:16" ht="15.75" customHeight="1" x14ac:dyDescent="0.25">
      <c r="A43" s="1"/>
      <c r="B43" s="1" t="s">
        <v>49</v>
      </c>
      <c r="C43" s="34"/>
      <c r="D43" s="1"/>
      <c r="E43" s="43">
        <f t="shared" si="25"/>
        <v>0</v>
      </c>
      <c r="F43" s="119"/>
      <c r="G43" s="43">
        <v>0.5</v>
      </c>
      <c r="H43" s="44">
        <v>100</v>
      </c>
      <c r="I43" s="43">
        <f t="shared" si="26"/>
        <v>50</v>
      </c>
      <c r="J43" s="119"/>
      <c r="K43" s="43">
        <f t="shared" ref="K43:K46" si="33">I43</f>
        <v>50</v>
      </c>
      <c r="L43" s="34">
        <f t="shared" si="28"/>
        <v>37.5</v>
      </c>
      <c r="M43" s="34">
        <f t="shared" si="31"/>
        <v>6.25</v>
      </c>
      <c r="N43" s="34">
        <f t="shared" si="32"/>
        <v>6.25</v>
      </c>
      <c r="O43" s="34">
        <f t="shared" si="30"/>
        <v>12.5</v>
      </c>
      <c r="P43" s="119"/>
    </row>
    <row r="44" spans="1:16" ht="15.75" customHeight="1" x14ac:dyDescent="0.25">
      <c r="A44" s="1"/>
      <c r="B44" s="1" t="s">
        <v>62</v>
      </c>
      <c r="C44" s="34"/>
      <c r="D44" s="1"/>
      <c r="E44" s="43">
        <f t="shared" si="25"/>
        <v>0</v>
      </c>
      <c r="F44" s="119"/>
      <c r="G44" s="43">
        <v>1</v>
      </c>
      <c r="H44" s="44">
        <v>1900</v>
      </c>
      <c r="I44" s="43">
        <f>H44</f>
        <v>1900</v>
      </c>
      <c r="J44" s="119"/>
      <c r="K44" s="43">
        <f t="shared" si="33"/>
        <v>1900</v>
      </c>
      <c r="L44" s="34">
        <f t="shared" si="28"/>
        <v>1425</v>
      </c>
      <c r="M44" s="34">
        <f t="shared" si="31"/>
        <v>237.5</v>
      </c>
      <c r="N44" s="34">
        <f t="shared" si="32"/>
        <v>237.5</v>
      </c>
      <c r="O44" s="34">
        <f t="shared" si="30"/>
        <v>475</v>
      </c>
      <c r="P44" s="119"/>
    </row>
    <row r="45" spans="1:16" ht="15.75" customHeight="1" x14ac:dyDescent="0.25">
      <c r="A45" s="1"/>
      <c r="B45" s="1" t="s">
        <v>51</v>
      </c>
      <c r="C45" s="34"/>
      <c r="D45" s="1"/>
      <c r="E45" s="43">
        <f t="shared" si="25"/>
        <v>0</v>
      </c>
      <c r="F45" s="119"/>
      <c r="G45" s="43">
        <v>3</v>
      </c>
      <c r="H45" s="44">
        <v>200</v>
      </c>
      <c r="I45" s="43">
        <f t="shared" ref="I45:I48" si="34">G45*H45</f>
        <v>600</v>
      </c>
      <c r="J45" s="119"/>
      <c r="K45" s="43">
        <f t="shared" si="33"/>
        <v>600</v>
      </c>
      <c r="L45" s="34">
        <f t="shared" si="28"/>
        <v>450</v>
      </c>
      <c r="M45" s="34">
        <f t="shared" si="31"/>
        <v>75</v>
      </c>
      <c r="N45" s="34">
        <f t="shared" si="32"/>
        <v>75</v>
      </c>
      <c r="O45" s="34">
        <f t="shared" si="30"/>
        <v>150</v>
      </c>
      <c r="P45" s="119"/>
    </row>
    <row r="46" spans="1:16" ht="15.75" customHeight="1" x14ac:dyDescent="0.25">
      <c r="A46" s="1"/>
      <c r="B46" s="1" t="s">
        <v>52</v>
      </c>
      <c r="C46" s="34"/>
      <c r="D46" s="1"/>
      <c r="E46" s="43">
        <f t="shared" si="25"/>
        <v>0</v>
      </c>
      <c r="F46" s="119"/>
      <c r="G46" s="43">
        <v>5</v>
      </c>
      <c r="H46" s="44">
        <v>30</v>
      </c>
      <c r="I46" s="43">
        <f t="shared" si="34"/>
        <v>150</v>
      </c>
      <c r="J46" s="119"/>
      <c r="K46" s="43">
        <f t="shared" si="33"/>
        <v>150</v>
      </c>
      <c r="L46" s="34">
        <f t="shared" si="28"/>
        <v>112.5</v>
      </c>
      <c r="M46" s="34">
        <f t="shared" si="31"/>
        <v>18.75</v>
      </c>
      <c r="N46" s="34">
        <f t="shared" si="32"/>
        <v>18.75</v>
      </c>
      <c r="O46" s="34">
        <f t="shared" si="30"/>
        <v>37.5</v>
      </c>
      <c r="P46" s="119"/>
    </row>
    <row r="47" spans="1:16" ht="15.75" customHeight="1" x14ac:dyDescent="0.25">
      <c r="A47" s="1"/>
      <c r="B47" s="1" t="s">
        <v>53</v>
      </c>
      <c r="C47" s="34"/>
      <c r="D47" s="1"/>
      <c r="E47" s="43">
        <f t="shared" si="25"/>
        <v>0</v>
      </c>
      <c r="F47" s="120"/>
      <c r="G47" s="43">
        <v>1</v>
      </c>
      <c r="H47" s="44">
        <v>1000</v>
      </c>
      <c r="I47" s="43">
        <f t="shared" si="34"/>
        <v>1000</v>
      </c>
      <c r="J47" s="119"/>
      <c r="K47" s="43">
        <f>SUM(E47+I47)</f>
        <v>1000</v>
      </c>
      <c r="L47" s="34">
        <f t="shared" si="28"/>
        <v>750</v>
      </c>
      <c r="M47" s="34">
        <f t="shared" si="31"/>
        <v>125</v>
      </c>
      <c r="N47" s="34">
        <f t="shared" si="32"/>
        <v>125</v>
      </c>
      <c r="O47" s="34">
        <f t="shared" si="30"/>
        <v>250</v>
      </c>
      <c r="P47" s="119"/>
    </row>
    <row r="48" spans="1:16" ht="15.75" customHeight="1" x14ac:dyDescent="0.25">
      <c r="A48" s="1"/>
      <c r="B48" s="1" t="s">
        <v>54</v>
      </c>
      <c r="C48" s="34"/>
      <c r="D48" s="1"/>
      <c r="E48" s="43">
        <f t="shared" si="25"/>
        <v>0</v>
      </c>
      <c r="F48" s="30"/>
      <c r="G48" s="43">
        <v>0.63</v>
      </c>
      <c r="H48" s="44">
        <v>300</v>
      </c>
      <c r="I48" s="43">
        <f t="shared" si="34"/>
        <v>189</v>
      </c>
      <c r="J48" s="119"/>
      <c r="K48" s="43">
        <f>I48</f>
        <v>189</v>
      </c>
      <c r="L48" s="34">
        <f t="shared" si="28"/>
        <v>141.75</v>
      </c>
      <c r="M48" s="34">
        <f t="shared" si="31"/>
        <v>23.625</v>
      </c>
      <c r="N48" s="34">
        <f t="shared" si="32"/>
        <v>23.625</v>
      </c>
      <c r="O48" s="34">
        <f t="shared" si="30"/>
        <v>47.25</v>
      </c>
      <c r="P48" s="119"/>
    </row>
    <row r="49" spans="1:16" ht="15.75" customHeight="1" x14ac:dyDescent="0.25">
      <c r="A49" s="1"/>
      <c r="B49" s="1"/>
      <c r="C49" s="34"/>
      <c r="D49" s="1"/>
      <c r="E49" s="34"/>
      <c r="F49" s="30"/>
      <c r="G49" s="34"/>
      <c r="H49" s="35"/>
      <c r="I49" s="34"/>
      <c r="J49" s="120"/>
      <c r="K49" s="34"/>
      <c r="L49" s="1"/>
      <c r="M49" s="1"/>
      <c r="N49" s="1"/>
      <c r="O49" s="1"/>
      <c r="P49" s="119"/>
    </row>
    <row r="50" spans="1:16" ht="15.75" customHeight="1" x14ac:dyDescent="0.25">
      <c r="A50" s="41" t="s">
        <v>63</v>
      </c>
      <c r="B50" s="36"/>
      <c r="C50" s="36"/>
      <c r="D50" s="36"/>
      <c r="E50" s="36"/>
      <c r="F50" s="36"/>
      <c r="G50" s="36"/>
      <c r="H50" s="36"/>
      <c r="I50" s="124" t="s">
        <v>63</v>
      </c>
      <c r="J50" s="125"/>
      <c r="K50" s="46">
        <f t="shared" ref="K50:O50" si="35">SUM(K34:K49)</f>
        <v>16719</v>
      </c>
      <c r="L50" s="46">
        <f t="shared" si="35"/>
        <v>12539.25</v>
      </c>
      <c r="M50" s="46">
        <f t="shared" si="35"/>
        <v>1139.875</v>
      </c>
      <c r="N50" s="46">
        <f t="shared" si="35"/>
        <v>3039.875</v>
      </c>
      <c r="O50" s="46">
        <f t="shared" si="35"/>
        <v>4179.75</v>
      </c>
      <c r="P50" s="120"/>
    </row>
    <row r="51" spans="1:16" ht="15.75" customHeight="1" x14ac:dyDescent="0.25">
      <c r="A51" s="1"/>
      <c r="B51" s="1"/>
      <c r="C51" s="34"/>
      <c r="D51" s="34"/>
      <c r="E51" s="34"/>
      <c r="F51" s="40"/>
      <c r="G51" s="1"/>
      <c r="H51" s="34"/>
      <c r="I51" s="35"/>
      <c r="J51" s="47"/>
      <c r="K51" s="34"/>
      <c r="L51" s="35"/>
      <c r="M51" s="35"/>
      <c r="N51" s="35"/>
      <c r="O51" s="35"/>
      <c r="P51" s="48"/>
    </row>
    <row r="52" spans="1:16" ht="15.75" customHeight="1" x14ac:dyDescent="0.25">
      <c r="A52" s="49" t="s">
        <v>64</v>
      </c>
      <c r="B52" s="40"/>
      <c r="C52" s="40"/>
      <c r="D52" s="40"/>
      <c r="E52" s="40"/>
      <c r="F52" s="40"/>
      <c r="G52" s="40"/>
      <c r="H52" s="40"/>
      <c r="I52" s="40"/>
      <c r="J52" s="40"/>
      <c r="K52" s="42">
        <f t="shared" ref="K52:O52" si="36">SUM(K50,K31)</f>
        <v>34768</v>
      </c>
      <c r="L52" s="42">
        <f t="shared" si="36"/>
        <v>26076</v>
      </c>
      <c r="M52" s="42">
        <f t="shared" si="36"/>
        <v>3713.375</v>
      </c>
      <c r="N52" s="42">
        <f t="shared" si="36"/>
        <v>4978.625</v>
      </c>
      <c r="O52" s="42">
        <f t="shared" si="36"/>
        <v>8692</v>
      </c>
      <c r="P52" s="40"/>
    </row>
    <row r="53" spans="1:16" ht="15.75" customHeight="1" x14ac:dyDescent="0.25"/>
    <row r="54" spans="1:16" ht="15.75" customHeight="1" x14ac:dyDescent="0.25"/>
    <row r="55" spans="1:16" ht="15.75" customHeight="1" x14ac:dyDescent="0.25"/>
    <row r="56" spans="1:16" ht="15.75" customHeight="1" x14ac:dyDescent="0.25"/>
    <row r="57" spans="1:16" ht="15.75" customHeight="1" x14ac:dyDescent="0.25"/>
    <row r="58" spans="1:16" ht="15.75" customHeight="1" x14ac:dyDescent="0.25"/>
    <row r="59" spans="1:16" ht="15.75" customHeight="1" x14ac:dyDescent="0.25"/>
    <row r="60" spans="1:16" ht="15.75" customHeight="1" x14ac:dyDescent="0.25"/>
    <row r="61" spans="1:16" ht="15.75" customHeight="1" x14ac:dyDescent="0.25"/>
    <row r="62" spans="1:16" ht="15.75" customHeight="1" x14ac:dyDescent="0.25"/>
    <row r="63" spans="1:16" ht="15.75" customHeight="1" x14ac:dyDescent="0.25"/>
    <row r="64" spans="1:16"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mergeCells count="12">
    <mergeCell ref="A1:P1"/>
    <mergeCell ref="A2:P2"/>
    <mergeCell ref="A3:P3"/>
    <mergeCell ref="A4:P4"/>
    <mergeCell ref="J11:J30"/>
    <mergeCell ref="P11:P31"/>
    <mergeCell ref="I31:J31"/>
    <mergeCell ref="F11:F28"/>
    <mergeCell ref="F32:F47"/>
    <mergeCell ref="J32:J49"/>
    <mergeCell ref="P32:P50"/>
    <mergeCell ref="I50:J50"/>
  </mergeCells>
  <pageMargins left="0.41" right="0.34" top="0.51" bottom="0.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J999"/>
  <sheetViews>
    <sheetView workbookViewId="0"/>
  </sheetViews>
  <sheetFormatPr defaultColWidth="14.42578125" defaultRowHeight="15" customHeight="1" x14ac:dyDescent="0.25"/>
  <cols>
    <col min="1" max="1" width="50.42578125" customWidth="1"/>
    <col min="2" max="2" width="16.5703125" customWidth="1"/>
    <col min="3" max="3" width="10.42578125" customWidth="1"/>
    <col min="4" max="4" width="9" customWidth="1"/>
    <col min="5" max="5" width="12.28515625" customWidth="1"/>
    <col min="6" max="6" width="11.7109375" customWidth="1"/>
    <col min="7" max="7" width="10.7109375" customWidth="1"/>
    <col min="8" max="8" width="11" customWidth="1"/>
    <col min="9" max="9" width="12.28515625" customWidth="1"/>
    <col min="10" max="10" width="9.5703125" customWidth="1"/>
    <col min="11" max="11" width="14.5703125" customWidth="1"/>
    <col min="12" max="12" width="12.42578125" customWidth="1"/>
    <col min="13" max="16" width="11.5703125" customWidth="1"/>
    <col min="17" max="17" width="5.28515625" customWidth="1"/>
    <col min="18" max="36" width="9.140625" customWidth="1"/>
  </cols>
  <sheetData>
    <row r="1" spans="1:36" ht="59.25" customHeight="1" x14ac:dyDescent="0.25">
      <c r="A1" s="126"/>
      <c r="B1" s="82"/>
      <c r="C1" s="82"/>
      <c r="D1" s="82"/>
      <c r="E1" s="82"/>
      <c r="F1" s="82"/>
      <c r="G1" s="82"/>
      <c r="H1" s="82"/>
      <c r="I1" s="82"/>
      <c r="J1" s="82"/>
      <c r="K1" s="82"/>
      <c r="L1" s="82"/>
      <c r="M1" s="82"/>
      <c r="N1" s="82"/>
      <c r="O1" s="82"/>
      <c r="P1" s="82"/>
      <c r="Q1" s="82"/>
    </row>
    <row r="2" spans="1:36" ht="18" customHeight="1" x14ac:dyDescent="0.25">
      <c r="A2" s="127" t="s">
        <v>0</v>
      </c>
      <c r="B2" s="86"/>
      <c r="C2" s="86"/>
      <c r="D2" s="86"/>
      <c r="E2" s="86"/>
      <c r="F2" s="86"/>
      <c r="G2" s="86"/>
      <c r="H2" s="86"/>
      <c r="I2" s="86"/>
      <c r="J2" s="86"/>
      <c r="K2" s="86"/>
      <c r="L2" s="86"/>
      <c r="M2" s="86"/>
      <c r="N2" s="86"/>
      <c r="O2" s="86"/>
      <c r="P2" s="86"/>
      <c r="Q2" s="125"/>
    </row>
    <row r="3" spans="1:36" ht="15.75" customHeight="1" x14ac:dyDescent="0.25">
      <c r="A3" s="128" t="s">
        <v>23</v>
      </c>
      <c r="B3" s="82"/>
      <c r="C3" s="82"/>
      <c r="D3" s="82"/>
      <c r="E3" s="82"/>
      <c r="F3" s="82"/>
      <c r="G3" s="82"/>
      <c r="H3" s="82"/>
      <c r="I3" s="82"/>
      <c r="J3" s="82"/>
      <c r="K3" s="82"/>
      <c r="L3" s="82"/>
      <c r="M3" s="82"/>
      <c r="N3" s="82"/>
      <c r="O3" s="82"/>
      <c r="P3" s="82"/>
      <c r="Q3" s="82"/>
    </row>
    <row r="4" spans="1:36" ht="15.75" customHeight="1" x14ac:dyDescent="0.25">
      <c r="A4" s="128" t="s">
        <v>24</v>
      </c>
      <c r="B4" s="82"/>
      <c r="C4" s="82"/>
      <c r="D4" s="82"/>
      <c r="E4" s="82"/>
      <c r="F4" s="82"/>
      <c r="G4" s="82"/>
      <c r="H4" s="82"/>
      <c r="I4" s="82"/>
      <c r="J4" s="82"/>
      <c r="K4" s="82"/>
      <c r="L4" s="82"/>
      <c r="M4" s="82"/>
      <c r="N4" s="82"/>
      <c r="O4" s="82"/>
      <c r="P4" s="82"/>
      <c r="Q4" s="82"/>
    </row>
    <row r="5" spans="1:36" x14ac:dyDescent="0.25">
      <c r="A5" s="24" t="s">
        <v>9</v>
      </c>
      <c r="B5" s="24"/>
      <c r="C5" s="25"/>
      <c r="D5" s="25"/>
      <c r="E5" s="25"/>
      <c r="F5" s="25"/>
      <c r="G5" s="25"/>
    </row>
    <row r="6" spans="1:36" ht="15" customHeight="1" x14ac:dyDescent="0.25">
      <c r="A6" s="24" t="s">
        <v>10</v>
      </c>
      <c r="B6" s="24"/>
      <c r="C6" s="25"/>
      <c r="D6" s="25"/>
      <c r="E6" s="25"/>
      <c r="F6" s="25"/>
      <c r="G6" s="25"/>
    </row>
    <row r="7" spans="1:36" ht="15" customHeight="1" x14ac:dyDescent="0.25">
      <c r="A7" s="24" t="s">
        <v>11</v>
      </c>
      <c r="B7" s="24"/>
      <c r="C7" s="25"/>
      <c r="D7" s="25"/>
      <c r="E7" s="25"/>
      <c r="F7" s="25"/>
      <c r="G7" s="25"/>
    </row>
    <row r="8" spans="1:36" ht="11.25" customHeight="1" x14ac:dyDescent="0.25"/>
    <row r="10" spans="1:36" ht="18.75" x14ac:dyDescent="0.3">
      <c r="A10" s="50" t="s">
        <v>65</v>
      </c>
      <c r="B10" s="27"/>
      <c r="C10" s="27"/>
      <c r="D10" s="27"/>
      <c r="E10" s="27"/>
      <c r="F10" s="27"/>
      <c r="G10" s="27"/>
      <c r="H10" s="27"/>
      <c r="I10" s="27"/>
      <c r="J10" s="27"/>
      <c r="K10" s="27"/>
      <c r="L10" s="27"/>
      <c r="M10" s="27"/>
      <c r="N10" s="27"/>
      <c r="O10" s="27"/>
      <c r="P10" s="27"/>
      <c r="Q10" s="27"/>
      <c r="R10" s="28"/>
      <c r="S10" s="28"/>
      <c r="T10" s="28"/>
      <c r="U10" s="28"/>
      <c r="V10" s="28"/>
      <c r="W10" s="28"/>
      <c r="X10" s="28"/>
      <c r="Y10" s="28"/>
      <c r="Z10" s="28"/>
      <c r="AA10" s="28"/>
      <c r="AB10" s="28"/>
      <c r="AC10" s="28"/>
      <c r="AD10" s="28"/>
      <c r="AE10" s="28"/>
      <c r="AF10" s="28"/>
      <c r="AG10" s="28"/>
      <c r="AH10" s="28"/>
      <c r="AI10" s="28"/>
      <c r="AJ10" s="28"/>
    </row>
    <row r="11" spans="1:36" ht="11.25" customHeight="1" x14ac:dyDescent="0.25"/>
    <row r="12" spans="1:36" x14ac:dyDescent="0.25">
      <c r="A12" s="29" t="s">
        <v>66</v>
      </c>
      <c r="B12" s="130" t="s">
        <v>67</v>
      </c>
      <c r="C12" s="86"/>
      <c r="D12" s="86"/>
      <c r="E12" s="86"/>
      <c r="F12" s="86"/>
      <c r="G12" s="125"/>
      <c r="H12" s="131" t="s">
        <v>68</v>
      </c>
      <c r="I12" s="86"/>
      <c r="J12" s="86"/>
      <c r="K12" s="125"/>
      <c r="L12" s="30"/>
      <c r="M12" s="30"/>
      <c r="N12" s="30"/>
      <c r="O12" s="30"/>
      <c r="P12" s="30"/>
      <c r="Q12" s="30"/>
    </row>
    <row r="13" spans="1:36" ht="64.5" x14ac:dyDescent="0.25">
      <c r="A13" s="51" t="s">
        <v>27</v>
      </c>
      <c r="B13" s="52" t="s">
        <v>69</v>
      </c>
      <c r="C13" s="52" t="s">
        <v>70</v>
      </c>
      <c r="D13" s="52" t="s">
        <v>71</v>
      </c>
      <c r="E13" s="52" t="s">
        <v>72</v>
      </c>
      <c r="F13" s="51"/>
      <c r="G13" s="53"/>
      <c r="H13" s="52" t="s">
        <v>73</v>
      </c>
      <c r="I13" s="52" t="s">
        <v>74</v>
      </c>
      <c r="J13" s="52" t="s">
        <v>75</v>
      </c>
      <c r="K13" s="51"/>
      <c r="L13" s="53" t="s">
        <v>76</v>
      </c>
      <c r="M13" s="33" t="s">
        <v>34</v>
      </c>
      <c r="N13" s="33" t="s">
        <v>35</v>
      </c>
      <c r="O13" s="33" t="s">
        <v>36</v>
      </c>
      <c r="P13" s="33" t="s">
        <v>37</v>
      </c>
      <c r="Q13" s="53"/>
      <c r="R13" s="51"/>
      <c r="S13" s="51"/>
      <c r="T13" s="51"/>
      <c r="U13" s="51"/>
      <c r="V13" s="51"/>
      <c r="W13" s="51"/>
      <c r="X13" s="51"/>
      <c r="Y13" s="51"/>
      <c r="Z13" s="51"/>
      <c r="AA13" s="51"/>
      <c r="AB13" s="51"/>
      <c r="AC13" s="51"/>
      <c r="AD13" s="51"/>
      <c r="AE13" s="51"/>
      <c r="AF13" s="51"/>
      <c r="AG13" s="51"/>
      <c r="AH13" s="51"/>
      <c r="AI13" s="51"/>
      <c r="AJ13" s="51"/>
    </row>
    <row r="14" spans="1:36" x14ac:dyDescent="0.25">
      <c r="A14" s="54"/>
      <c r="B14" s="55">
        <v>190</v>
      </c>
      <c r="C14" s="55">
        <v>160</v>
      </c>
      <c r="D14" s="55">
        <v>130</v>
      </c>
      <c r="E14" s="55">
        <v>100</v>
      </c>
      <c r="F14" s="56" t="s">
        <v>77</v>
      </c>
      <c r="G14" s="57"/>
      <c r="H14" s="58" t="s">
        <v>78</v>
      </c>
      <c r="I14" s="58" t="s">
        <v>79</v>
      </c>
      <c r="J14" s="58"/>
      <c r="K14" s="59" t="s">
        <v>77</v>
      </c>
      <c r="L14" s="60"/>
      <c r="M14" s="54"/>
      <c r="N14" s="54"/>
      <c r="O14" s="54"/>
      <c r="P14" s="54"/>
      <c r="Q14" s="57"/>
      <c r="R14" s="54"/>
      <c r="S14" s="54"/>
      <c r="T14" s="54"/>
      <c r="U14" s="54"/>
      <c r="V14" s="54"/>
      <c r="W14" s="54"/>
      <c r="X14" s="54"/>
      <c r="Y14" s="54"/>
      <c r="Z14" s="54"/>
      <c r="AA14" s="54"/>
      <c r="AB14" s="54"/>
      <c r="AC14" s="54"/>
      <c r="AD14" s="54"/>
      <c r="AE14" s="54"/>
      <c r="AF14" s="54"/>
      <c r="AG14" s="54"/>
      <c r="AH14" s="54"/>
      <c r="AI14" s="54"/>
      <c r="AJ14" s="54"/>
    </row>
    <row r="15" spans="1:36" ht="15" customHeight="1" x14ac:dyDescent="0.25">
      <c r="A15" s="30"/>
      <c r="B15" s="61" t="s">
        <v>80</v>
      </c>
      <c r="C15" s="61"/>
      <c r="D15" s="61"/>
      <c r="E15" s="61"/>
      <c r="F15" s="61"/>
      <c r="G15" s="62"/>
      <c r="H15" s="63" t="s">
        <v>81</v>
      </c>
      <c r="I15" s="63"/>
      <c r="J15" s="63"/>
      <c r="K15" s="63"/>
      <c r="L15" s="62"/>
      <c r="M15" s="62"/>
      <c r="N15" s="62"/>
      <c r="O15" s="62"/>
      <c r="P15" s="62"/>
      <c r="Q15" s="30"/>
    </row>
    <row r="16" spans="1:36" x14ac:dyDescent="0.25">
      <c r="A16" s="64" t="s">
        <v>82</v>
      </c>
      <c r="B16" s="65">
        <v>12</v>
      </c>
      <c r="C16" s="65">
        <v>32</v>
      </c>
      <c r="D16" s="65"/>
      <c r="E16" s="65">
        <v>16</v>
      </c>
      <c r="F16" s="66">
        <v>9000</v>
      </c>
      <c r="G16" s="62"/>
      <c r="H16" s="67"/>
      <c r="I16" s="67"/>
      <c r="J16" s="67"/>
      <c r="K16" s="66">
        <v>0</v>
      </c>
      <c r="L16" s="68">
        <f t="shared" ref="L16:L23" si="0">SUM(F16,K16)</f>
        <v>9000</v>
      </c>
      <c r="M16" s="69">
        <f t="shared" ref="M16:M21" si="1">L16*75%</f>
        <v>6750</v>
      </c>
      <c r="N16" s="69">
        <f t="shared" ref="N16:N21" si="2">P16*100%</f>
        <v>2250</v>
      </c>
      <c r="O16" s="69">
        <v>0</v>
      </c>
      <c r="P16" s="69">
        <f t="shared" ref="P16:P21" si="3">L16-M16</f>
        <v>2250</v>
      </c>
      <c r="Q16" s="30"/>
    </row>
    <row r="17" spans="1:17" x14ac:dyDescent="0.25">
      <c r="A17" s="1" t="s">
        <v>83</v>
      </c>
      <c r="B17" s="65">
        <v>24</v>
      </c>
      <c r="C17" s="65">
        <v>24</v>
      </c>
      <c r="D17" s="65">
        <v>80</v>
      </c>
      <c r="E17" s="65">
        <v>30</v>
      </c>
      <c r="F17" s="70">
        <v>21800</v>
      </c>
      <c r="G17" s="62"/>
      <c r="H17" s="71"/>
      <c r="I17" s="71"/>
      <c r="J17" s="71">
        <v>12000</v>
      </c>
      <c r="K17" s="70">
        <v>12000</v>
      </c>
      <c r="L17" s="68">
        <f t="shared" si="0"/>
        <v>33800</v>
      </c>
      <c r="M17" s="69">
        <f t="shared" si="1"/>
        <v>25350</v>
      </c>
      <c r="N17" s="69">
        <f t="shared" si="2"/>
        <v>8450</v>
      </c>
      <c r="O17" s="69">
        <v>0</v>
      </c>
      <c r="P17" s="69">
        <f t="shared" si="3"/>
        <v>8450</v>
      </c>
      <c r="Q17" s="30"/>
    </row>
    <row r="18" spans="1:17" x14ac:dyDescent="0.25">
      <c r="A18" s="1" t="s">
        <v>84</v>
      </c>
      <c r="B18" s="65">
        <v>24</v>
      </c>
      <c r="C18" s="65"/>
      <c r="D18" s="65"/>
      <c r="E18" s="65">
        <v>36</v>
      </c>
      <c r="F18" s="70">
        <v>8160</v>
      </c>
      <c r="G18" s="62"/>
      <c r="H18" s="71">
        <v>27000</v>
      </c>
      <c r="I18" s="71"/>
      <c r="J18" s="71"/>
      <c r="K18" s="70">
        <v>27000</v>
      </c>
      <c r="L18" s="68">
        <f t="shared" si="0"/>
        <v>35160</v>
      </c>
      <c r="M18" s="69">
        <f t="shared" si="1"/>
        <v>26370</v>
      </c>
      <c r="N18" s="69">
        <f t="shared" si="2"/>
        <v>8790</v>
      </c>
      <c r="O18" s="69">
        <v>0</v>
      </c>
      <c r="P18" s="69">
        <f t="shared" si="3"/>
        <v>8790</v>
      </c>
      <c r="Q18" s="30"/>
    </row>
    <row r="19" spans="1:17" x14ac:dyDescent="0.25">
      <c r="A19" s="1" t="s">
        <v>85</v>
      </c>
      <c r="B19" s="65"/>
      <c r="C19" s="65">
        <v>32</v>
      </c>
      <c r="D19" s="65"/>
      <c r="E19" s="65">
        <v>40</v>
      </c>
      <c r="F19" s="70">
        <v>9120</v>
      </c>
      <c r="G19" s="62"/>
      <c r="H19" s="71"/>
      <c r="I19" s="71"/>
      <c r="J19" s="71"/>
      <c r="K19" s="70">
        <v>0</v>
      </c>
      <c r="L19" s="68">
        <f t="shared" si="0"/>
        <v>9120</v>
      </c>
      <c r="M19" s="69">
        <f t="shared" si="1"/>
        <v>6840</v>
      </c>
      <c r="N19" s="69">
        <f t="shared" si="2"/>
        <v>2280</v>
      </c>
      <c r="O19" s="69">
        <v>0</v>
      </c>
      <c r="P19" s="69">
        <f t="shared" si="3"/>
        <v>2280</v>
      </c>
      <c r="Q19" s="30"/>
    </row>
    <row r="20" spans="1:17" x14ac:dyDescent="0.25">
      <c r="A20" s="1" t="s">
        <v>86</v>
      </c>
      <c r="B20" s="65">
        <v>4</v>
      </c>
      <c r="C20" s="65">
        <v>24</v>
      </c>
      <c r="D20" s="65"/>
      <c r="E20" s="65">
        <v>8</v>
      </c>
      <c r="F20" s="70">
        <v>5400</v>
      </c>
      <c r="G20" s="39"/>
      <c r="H20" s="71"/>
      <c r="I20" s="71"/>
      <c r="J20" s="71"/>
      <c r="K20" s="70">
        <v>0</v>
      </c>
      <c r="L20" s="68">
        <f t="shared" si="0"/>
        <v>5400</v>
      </c>
      <c r="M20" s="69">
        <f t="shared" si="1"/>
        <v>4050</v>
      </c>
      <c r="N20" s="69">
        <f t="shared" si="2"/>
        <v>1350</v>
      </c>
      <c r="O20" s="69">
        <v>0</v>
      </c>
      <c r="P20" s="69">
        <f t="shared" si="3"/>
        <v>1350</v>
      </c>
      <c r="Q20" s="30"/>
    </row>
    <row r="21" spans="1:17" ht="15.75" customHeight="1" x14ac:dyDescent="0.25">
      <c r="A21" s="1" t="s">
        <v>87</v>
      </c>
      <c r="B21" s="65">
        <v>160</v>
      </c>
      <c r="C21" s="65">
        <v>60</v>
      </c>
      <c r="D21" s="65">
        <v>100</v>
      </c>
      <c r="E21" s="65"/>
      <c r="F21" s="70">
        <v>12640</v>
      </c>
      <c r="G21" s="39"/>
      <c r="H21" s="71"/>
      <c r="I21" s="71"/>
      <c r="J21" s="71"/>
      <c r="K21" s="70">
        <v>0</v>
      </c>
      <c r="L21" s="68">
        <f t="shared" si="0"/>
        <v>12640</v>
      </c>
      <c r="M21" s="69">
        <f t="shared" si="1"/>
        <v>9480</v>
      </c>
      <c r="N21" s="69">
        <f t="shared" si="2"/>
        <v>3160</v>
      </c>
      <c r="O21" s="69">
        <v>0</v>
      </c>
      <c r="P21" s="69">
        <f t="shared" si="3"/>
        <v>3160</v>
      </c>
      <c r="Q21" s="30"/>
    </row>
    <row r="22" spans="1:17" ht="15.75" customHeight="1" x14ac:dyDescent="0.25">
      <c r="A22" s="1" t="s">
        <v>88</v>
      </c>
      <c r="B22" s="65">
        <v>20</v>
      </c>
      <c r="C22" s="65">
        <v>30</v>
      </c>
      <c r="D22" s="65"/>
      <c r="E22" s="65">
        <v>24</v>
      </c>
      <c r="F22" s="70">
        <v>11000</v>
      </c>
      <c r="G22" s="39"/>
      <c r="H22" s="71"/>
      <c r="I22" s="71"/>
      <c r="J22" s="71"/>
      <c r="K22" s="70">
        <v>0</v>
      </c>
      <c r="L22" s="68">
        <f t="shared" si="0"/>
        <v>11000</v>
      </c>
      <c r="M22" s="69"/>
      <c r="N22" s="69"/>
      <c r="O22" s="69"/>
      <c r="P22" s="69"/>
      <c r="Q22" s="30"/>
    </row>
    <row r="23" spans="1:17" ht="15.75" customHeight="1" x14ac:dyDescent="0.25">
      <c r="A23" s="1" t="s">
        <v>89</v>
      </c>
      <c r="B23" s="65">
        <v>40</v>
      </c>
      <c r="C23" s="65">
        <v>54</v>
      </c>
      <c r="D23" s="65">
        <v>16</v>
      </c>
      <c r="E23" s="65">
        <v>40</v>
      </c>
      <c r="F23" s="70">
        <v>22320</v>
      </c>
      <c r="G23" s="39"/>
      <c r="H23" s="71"/>
      <c r="I23" s="71"/>
      <c r="J23" s="71">
        <v>3000</v>
      </c>
      <c r="K23" s="70">
        <v>8500</v>
      </c>
      <c r="L23" s="68">
        <f t="shared" si="0"/>
        <v>30820</v>
      </c>
      <c r="M23" s="72"/>
      <c r="N23" s="72"/>
      <c r="O23" s="72"/>
      <c r="P23" s="72"/>
      <c r="Q23" s="30"/>
    </row>
    <row r="24" spans="1:17" ht="15.75" customHeight="1" x14ac:dyDescent="0.25">
      <c r="B24" s="73"/>
      <c r="C24" s="73"/>
      <c r="D24" s="73"/>
      <c r="E24" s="73"/>
      <c r="F24" s="70"/>
      <c r="G24" s="39"/>
      <c r="H24" s="71"/>
      <c r="I24" s="71"/>
      <c r="J24" s="71"/>
      <c r="K24" s="70"/>
      <c r="L24" s="62"/>
      <c r="M24" s="72"/>
      <c r="N24" s="72"/>
      <c r="O24" s="72"/>
      <c r="P24" s="72"/>
      <c r="Q24" s="30"/>
    </row>
    <row r="25" spans="1:17" ht="15.75" customHeight="1" x14ac:dyDescent="0.25">
      <c r="A25" s="29" t="s">
        <v>90</v>
      </c>
      <c r="B25" s="29"/>
      <c r="C25" s="29"/>
      <c r="D25" s="29"/>
      <c r="E25" s="29"/>
      <c r="F25" s="29"/>
      <c r="G25" s="30"/>
      <c r="H25" s="30"/>
      <c r="I25" s="30"/>
      <c r="J25" s="30"/>
      <c r="K25" s="30"/>
      <c r="L25" s="62"/>
      <c r="M25" s="74"/>
      <c r="N25" s="74"/>
      <c r="O25" s="74"/>
      <c r="P25" s="74"/>
      <c r="Q25" s="30"/>
    </row>
    <row r="26" spans="1:17" ht="15.75" customHeight="1" x14ac:dyDescent="0.25">
      <c r="B26" s="73"/>
      <c r="C26" s="73"/>
      <c r="D26" s="73"/>
      <c r="E26" s="73"/>
      <c r="F26" s="70"/>
      <c r="G26" s="39"/>
      <c r="H26" s="71"/>
      <c r="I26" s="71"/>
      <c r="J26" s="71"/>
      <c r="K26" s="70"/>
      <c r="L26" s="62"/>
      <c r="M26" s="72"/>
      <c r="N26" s="72"/>
      <c r="O26" s="72"/>
      <c r="P26" s="72"/>
      <c r="Q26" s="30"/>
    </row>
    <row r="27" spans="1:17" ht="15.75" customHeight="1" x14ac:dyDescent="0.25">
      <c r="B27" s="73"/>
      <c r="C27" s="73"/>
      <c r="D27" s="73"/>
      <c r="E27" s="73"/>
      <c r="F27" s="70"/>
      <c r="G27" s="39"/>
      <c r="H27" s="71"/>
      <c r="I27" s="71"/>
      <c r="J27" s="71"/>
      <c r="K27" s="70"/>
      <c r="L27" s="62"/>
      <c r="M27" s="72"/>
      <c r="N27" s="72"/>
      <c r="O27" s="72"/>
      <c r="P27" s="72"/>
      <c r="Q27" s="30"/>
    </row>
    <row r="28" spans="1:17" ht="15.75" customHeight="1" x14ac:dyDescent="0.25">
      <c r="B28" s="73"/>
      <c r="C28" s="73"/>
      <c r="D28" s="73"/>
      <c r="E28" s="73"/>
      <c r="F28" s="70"/>
      <c r="G28" s="39"/>
      <c r="H28" s="71"/>
      <c r="I28" s="71"/>
      <c r="J28" s="71"/>
      <c r="K28" s="70"/>
      <c r="L28" s="62"/>
      <c r="M28" s="72"/>
      <c r="N28" s="72"/>
      <c r="O28" s="72"/>
      <c r="P28" s="72"/>
      <c r="Q28" s="30"/>
    </row>
    <row r="29" spans="1:17" ht="15.75" customHeight="1" x14ac:dyDescent="0.25">
      <c r="A29" s="29" t="s">
        <v>91</v>
      </c>
      <c r="B29" s="30"/>
      <c r="C29" s="36"/>
      <c r="D29" s="36"/>
      <c r="E29" s="36"/>
      <c r="F29" s="30"/>
      <c r="G29" s="39"/>
      <c r="H29" s="36"/>
      <c r="I29" s="37"/>
      <c r="J29" s="37"/>
      <c r="K29" s="37"/>
      <c r="L29" s="75">
        <f t="shared" ref="L29:P29" si="4">SUM(L16:L27)</f>
        <v>146940</v>
      </c>
      <c r="M29" s="76">
        <f t="shared" si="4"/>
        <v>78840</v>
      </c>
      <c r="N29" s="76">
        <f t="shared" si="4"/>
        <v>26280</v>
      </c>
      <c r="O29" s="76">
        <f t="shared" si="4"/>
        <v>0</v>
      </c>
      <c r="P29" s="76">
        <f t="shared" si="4"/>
        <v>26280</v>
      </c>
      <c r="Q29" s="30"/>
    </row>
    <row r="30" spans="1:17" ht="15.75" customHeight="1" x14ac:dyDescent="0.25">
      <c r="A30" s="1"/>
      <c r="B30" s="1"/>
      <c r="C30" s="1"/>
      <c r="D30" s="1"/>
      <c r="E30" s="1"/>
      <c r="F30" s="1"/>
      <c r="G30" s="1"/>
      <c r="H30" s="1"/>
    </row>
    <row r="31" spans="1:17" ht="15.75" customHeight="1" x14ac:dyDescent="0.25">
      <c r="A31" s="132"/>
      <c r="B31" s="86"/>
      <c r="C31" s="86"/>
      <c r="D31" s="86"/>
      <c r="E31" s="86"/>
      <c r="F31" s="86"/>
      <c r="G31" s="86"/>
      <c r="H31" s="86"/>
      <c r="I31" s="86"/>
      <c r="J31" s="86"/>
      <c r="K31" s="86"/>
      <c r="L31" s="125"/>
      <c r="M31" s="27"/>
      <c r="N31" s="27"/>
      <c r="O31" s="27"/>
      <c r="P31" s="27"/>
      <c r="Q31" s="27"/>
    </row>
    <row r="32" spans="1:17" ht="15.75" customHeight="1" x14ac:dyDescent="0.25">
      <c r="A32" s="1"/>
      <c r="B32" s="1"/>
      <c r="C32" s="1"/>
      <c r="D32" s="1"/>
      <c r="E32" s="1"/>
      <c r="F32" s="1"/>
      <c r="G32" s="1"/>
      <c r="H32" s="1"/>
    </row>
    <row r="33" spans="1:12" ht="15.75" customHeight="1" x14ac:dyDescent="0.35">
      <c r="A33" s="77"/>
      <c r="B33" s="1"/>
      <c r="C33" s="1"/>
      <c r="D33" s="1"/>
      <c r="E33" s="1"/>
      <c r="F33" s="1"/>
      <c r="G33" s="1"/>
      <c r="H33" s="1"/>
    </row>
    <row r="34" spans="1:12" ht="15.75" customHeight="1" x14ac:dyDescent="0.25">
      <c r="A34" s="133"/>
      <c r="B34" s="82"/>
      <c r="C34" s="82"/>
      <c r="D34" s="82"/>
      <c r="E34" s="82"/>
      <c r="F34" s="82"/>
      <c r="G34" s="82"/>
      <c r="H34" s="82"/>
      <c r="I34" s="82"/>
      <c r="J34" s="82"/>
      <c r="K34" s="82"/>
      <c r="L34" s="82"/>
    </row>
    <row r="35" spans="1:12" ht="30" customHeight="1" x14ac:dyDescent="0.25">
      <c r="A35" s="82"/>
      <c r="B35" s="82"/>
      <c r="C35" s="82"/>
      <c r="D35" s="82"/>
      <c r="E35" s="82"/>
      <c r="F35" s="82"/>
      <c r="G35" s="82"/>
      <c r="H35" s="82"/>
      <c r="I35" s="82"/>
      <c r="J35" s="82"/>
      <c r="K35" s="82"/>
      <c r="L35" s="82"/>
    </row>
    <row r="36" spans="1:12" ht="15.75" customHeight="1" x14ac:dyDescent="0.25">
      <c r="A36" s="1"/>
      <c r="B36" s="1"/>
      <c r="C36" s="1"/>
      <c r="D36" s="1"/>
      <c r="E36" s="1"/>
      <c r="F36" s="1"/>
      <c r="G36" s="1"/>
      <c r="H36" s="1"/>
    </row>
    <row r="37" spans="1:12" ht="15.75" customHeight="1" x14ac:dyDescent="0.35">
      <c r="A37" s="77"/>
      <c r="B37" s="1"/>
      <c r="C37" s="1"/>
      <c r="D37" s="1"/>
      <c r="E37" s="1"/>
      <c r="F37" s="1"/>
      <c r="G37" s="1"/>
      <c r="H37" s="1"/>
    </row>
    <row r="38" spans="1:12" ht="15.75" customHeight="1" x14ac:dyDescent="0.25">
      <c r="A38" s="1"/>
      <c r="B38" s="1"/>
      <c r="C38" s="1"/>
      <c r="D38" s="1"/>
      <c r="E38" s="1"/>
      <c r="F38" s="1"/>
      <c r="G38" s="1"/>
      <c r="H38" s="1"/>
    </row>
    <row r="39" spans="1:12" ht="15.75" customHeight="1" x14ac:dyDescent="0.25"/>
    <row r="40" spans="1:12" ht="15.75" customHeight="1" x14ac:dyDescent="0.25"/>
    <row r="41" spans="1:12" ht="15.75" customHeight="1" x14ac:dyDescent="0.25"/>
    <row r="42" spans="1:12" ht="15.75" customHeight="1" x14ac:dyDescent="0.25"/>
    <row r="43" spans="1:12" ht="15.75" customHeight="1" x14ac:dyDescent="0.25"/>
    <row r="44" spans="1:12" ht="15.75" customHeight="1" x14ac:dyDescent="0.25"/>
    <row r="45" spans="1:12" ht="15.75" customHeight="1" x14ac:dyDescent="0.25"/>
    <row r="46" spans="1:12" ht="15.75" customHeight="1" x14ac:dyDescent="0.25"/>
    <row r="47" spans="1:12" ht="15.75" customHeight="1" x14ac:dyDescent="0.25"/>
    <row r="48" spans="1:12"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8">
    <mergeCell ref="A31:L31"/>
    <mergeCell ref="A34:L35"/>
    <mergeCell ref="A1:Q1"/>
    <mergeCell ref="A2:Q2"/>
    <mergeCell ref="A3:Q3"/>
    <mergeCell ref="A4:Q4"/>
    <mergeCell ref="B12:G12"/>
    <mergeCell ref="H12:K12"/>
  </mergeCells>
  <pageMargins left="0.41" right="0.34" top="0.51" bottom="0.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D1000"/>
  <sheetViews>
    <sheetView workbookViewId="0"/>
  </sheetViews>
  <sheetFormatPr defaultColWidth="14.42578125" defaultRowHeight="15" customHeight="1" x14ac:dyDescent="0.25"/>
  <cols>
    <col min="1" max="1" width="29.42578125" customWidth="1"/>
    <col min="2" max="2" width="16.5703125" customWidth="1"/>
    <col min="3" max="3" width="10.42578125" customWidth="1"/>
    <col min="4" max="4" width="10" customWidth="1"/>
    <col min="5" max="5" width="12.28515625" customWidth="1"/>
    <col min="6" max="6" width="11.7109375" customWidth="1"/>
    <col min="7" max="9" width="12" customWidth="1"/>
    <col min="10" max="10" width="13.140625" customWidth="1"/>
    <col min="11" max="30" width="9.140625" customWidth="1"/>
  </cols>
  <sheetData>
    <row r="1" spans="1:30" ht="59.25" customHeight="1" x14ac:dyDescent="0.25">
      <c r="A1" s="126"/>
      <c r="B1" s="82"/>
      <c r="C1" s="82"/>
      <c r="D1" s="82"/>
      <c r="E1" s="82"/>
      <c r="F1" s="82"/>
      <c r="G1" s="82"/>
      <c r="H1" s="82"/>
      <c r="I1" s="82"/>
      <c r="J1" s="82"/>
    </row>
    <row r="2" spans="1:30" ht="18" customHeight="1" x14ac:dyDescent="0.25">
      <c r="A2" s="127" t="s">
        <v>0</v>
      </c>
      <c r="B2" s="86"/>
      <c r="C2" s="86"/>
      <c r="D2" s="86"/>
      <c r="E2" s="86"/>
      <c r="F2" s="86"/>
      <c r="G2" s="86"/>
      <c r="H2" s="86"/>
      <c r="I2" s="86"/>
      <c r="J2" s="125"/>
    </row>
    <row r="3" spans="1:30" ht="15.75" customHeight="1" x14ac:dyDescent="0.25">
      <c r="A3" s="128" t="s">
        <v>23</v>
      </c>
      <c r="B3" s="82"/>
      <c r="C3" s="82"/>
      <c r="D3" s="82"/>
      <c r="E3" s="82"/>
      <c r="F3" s="82"/>
      <c r="G3" s="82"/>
      <c r="H3" s="82"/>
      <c r="I3" s="82"/>
      <c r="J3" s="82"/>
    </row>
    <row r="4" spans="1:30" ht="15.75" customHeight="1" x14ac:dyDescent="0.25">
      <c r="A4" s="128" t="s">
        <v>24</v>
      </c>
      <c r="B4" s="82"/>
      <c r="C4" s="82"/>
      <c r="D4" s="82"/>
      <c r="E4" s="82"/>
      <c r="F4" s="82"/>
      <c r="G4" s="82"/>
      <c r="H4" s="82"/>
      <c r="I4" s="82"/>
      <c r="J4" s="82"/>
    </row>
    <row r="5" spans="1:30" x14ac:dyDescent="0.25">
      <c r="A5" s="24" t="s">
        <v>9</v>
      </c>
      <c r="B5" s="24"/>
      <c r="C5" s="25"/>
      <c r="D5" s="25"/>
      <c r="E5" s="25"/>
      <c r="F5" s="25"/>
    </row>
    <row r="6" spans="1:30" ht="15" customHeight="1" x14ac:dyDescent="0.25">
      <c r="A6" s="24" t="s">
        <v>10</v>
      </c>
      <c r="B6" s="24"/>
      <c r="C6" s="25"/>
      <c r="D6" s="25"/>
      <c r="E6" s="25"/>
      <c r="F6" s="25"/>
    </row>
    <row r="7" spans="1:30" ht="15" customHeight="1" x14ac:dyDescent="0.25">
      <c r="A7" s="24" t="s">
        <v>11</v>
      </c>
      <c r="B7" s="24"/>
      <c r="C7" s="25"/>
      <c r="D7" s="25"/>
      <c r="E7" s="25"/>
      <c r="F7" s="25"/>
    </row>
    <row r="8" spans="1:30" ht="11.25" customHeight="1" x14ac:dyDescent="0.25"/>
    <row r="9" spans="1:30" ht="18.75" x14ac:dyDescent="0.3">
      <c r="A9" s="50" t="s">
        <v>92</v>
      </c>
      <c r="B9" s="27"/>
      <c r="C9" s="27"/>
      <c r="D9" s="27"/>
      <c r="E9" s="27"/>
      <c r="F9" s="27"/>
      <c r="G9" s="27"/>
      <c r="H9" s="27"/>
      <c r="I9" s="27"/>
      <c r="J9" s="27"/>
      <c r="K9" s="28"/>
      <c r="L9" s="28"/>
      <c r="M9" s="28"/>
      <c r="N9" s="28"/>
      <c r="O9" s="28"/>
      <c r="P9" s="28"/>
      <c r="Q9" s="28"/>
      <c r="R9" s="28"/>
      <c r="S9" s="28"/>
      <c r="T9" s="28"/>
      <c r="U9" s="28"/>
      <c r="V9" s="28"/>
      <c r="W9" s="28"/>
      <c r="X9" s="28"/>
      <c r="Y9" s="28"/>
      <c r="Z9" s="28"/>
      <c r="AA9" s="28"/>
      <c r="AB9" s="28"/>
      <c r="AC9" s="28"/>
      <c r="AD9" s="28"/>
    </row>
    <row r="10" spans="1:30" ht="11.25" customHeight="1" x14ac:dyDescent="0.25"/>
    <row r="11" spans="1:30" x14ac:dyDescent="0.25">
      <c r="A11" s="29" t="s">
        <v>93</v>
      </c>
      <c r="B11" s="130"/>
      <c r="C11" s="86"/>
      <c r="D11" s="86"/>
      <c r="E11" s="86"/>
      <c r="F11" s="125"/>
      <c r="G11" s="30"/>
      <c r="H11" s="30"/>
      <c r="I11" s="30"/>
      <c r="J11" s="30"/>
    </row>
    <row r="12" spans="1:30" ht="30" x14ac:dyDescent="0.25">
      <c r="A12" s="78" t="s">
        <v>27</v>
      </c>
      <c r="B12" s="52" t="s">
        <v>94</v>
      </c>
      <c r="C12" s="52" t="s">
        <v>95</v>
      </c>
      <c r="D12" s="52" t="s">
        <v>96</v>
      </c>
      <c r="E12" s="52" t="s">
        <v>97</v>
      </c>
      <c r="F12" s="51"/>
      <c r="G12" s="33" t="s">
        <v>34</v>
      </c>
      <c r="H12" s="33" t="s">
        <v>35</v>
      </c>
      <c r="I12" s="33" t="s">
        <v>36</v>
      </c>
      <c r="J12" s="33" t="s">
        <v>98</v>
      </c>
      <c r="K12" s="51"/>
      <c r="L12" s="51"/>
      <c r="M12" s="51"/>
      <c r="N12" s="51"/>
      <c r="O12" s="51"/>
      <c r="P12" s="51"/>
      <c r="Q12" s="51"/>
      <c r="R12" s="51"/>
      <c r="S12" s="51"/>
      <c r="T12" s="51"/>
      <c r="U12" s="51"/>
      <c r="V12" s="51"/>
      <c r="W12" s="51"/>
      <c r="X12" s="51"/>
      <c r="Y12" s="51"/>
      <c r="Z12" s="51"/>
      <c r="AA12" s="51"/>
      <c r="AB12" s="51"/>
      <c r="AC12" s="51"/>
      <c r="AD12" s="51"/>
    </row>
    <row r="13" spans="1:30" x14ac:dyDescent="0.25">
      <c r="A13" s="64" t="s">
        <v>99</v>
      </c>
      <c r="B13" s="65" t="s">
        <v>100</v>
      </c>
      <c r="C13" s="79">
        <v>1</v>
      </c>
      <c r="D13" s="67">
        <v>50000</v>
      </c>
      <c r="E13" s="67">
        <f t="shared" ref="E13:E19" si="0">C13*D13</f>
        <v>50000</v>
      </c>
      <c r="F13" s="66"/>
      <c r="G13" s="80">
        <f t="shared" ref="G13:G20" si="1">E13*0.2</f>
        <v>10000</v>
      </c>
      <c r="H13" s="80">
        <v>20000</v>
      </c>
      <c r="I13" s="80">
        <v>20000</v>
      </c>
      <c r="J13" s="80">
        <f t="shared" ref="J13:J20" si="2">H13+I13</f>
        <v>40000</v>
      </c>
    </row>
    <row r="14" spans="1:30" x14ac:dyDescent="0.25">
      <c r="A14" s="1" t="s">
        <v>101</v>
      </c>
      <c r="B14" s="65" t="s">
        <v>102</v>
      </c>
      <c r="C14" s="79">
        <v>1</v>
      </c>
      <c r="D14" s="71">
        <v>100000</v>
      </c>
      <c r="E14" s="67">
        <f t="shared" si="0"/>
        <v>100000</v>
      </c>
      <c r="F14" s="70"/>
      <c r="G14" s="80">
        <f t="shared" si="1"/>
        <v>20000</v>
      </c>
      <c r="H14" s="80">
        <v>40000</v>
      </c>
      <c r="I14" s="80">
        <v>40000</v>
      </c>
      <c r="J14" s="80">
        <f t="shared" si="2"/>
        <v>80000</v>
      </c>
    </row>
    <row r="15" spans="1:30" x14ac:dyDescent="0.25">
      <c r="A15" s="1" t="s">
        <v>103</v>
      </c>
      <c r="B15" s="65" t="s">
        <v>104</v>
      </c>
      <c r="C15" s="79">
        <v>20000</v>
      </c>
      <c r="D15" s="71">
        <v>4</v>
      </c>
      <c r="E15" s="67">
        <f t="shared" si="0"/>
        <v>80000</v>
      </c>
      <c r="F15" s="70"/>
      <c r="G15" s="80">
        <f t="shared" si="1"/>
        <v>16000</v>
      </c>
      <c r="H15" s="80">
        <v>32000</v>
      </c>
      <c r="I15" s="80">
        <v>32000</v>
      </c>
      <c r="J15" s="80">
        <f t="shared" si="2"/>
        <v>64000</v>
      </c>
    </row>
    <row r="16" spans="1:30" x14ac:dyDescent="0.25">
      <c r="A16" s="1" t="s">
        <v>105</v>
      </c>
      <c r="B16" s="65" t="s">
        <v>104</v>
      </c>
      <c r="C16" s="79">
        <v>18000</v>
      </c>
      <c r="D16" s="71">
        <v>8</v>
      </c>
      <c r="E16" s="67">
        <f t="shared" si="0"/>
        <v>144000</v>
      </c>
      <c r="F16" s="70"/>
      <c r="G16" s="80">
        <f t="shared" si="1"/>
        <v>28800</v>
      </c>
      <c r="H16" s="80">
        <v>57600</v>
      </c>
      <c r="I16" s="80">
        <v>57600</v>
      </c>
      <c r="J16" s="80">
        <f t="shared" si="2"/>
        <v>115200</v>
      </c>
    </row>
    <row r="17" spans="1:30" x14ac:dyDescent="0.25">
      <c r="A17" s="1" t="s">
        <v>106</v>
      </c>
      <c r="B17" s="65" t="s">
        <v>100</v>
      </c>
      <c r="C17" s="79">
        <v>1</v>
      </c>
      <c r="D17" s="71">
        <v>40000</v>
      </c>
      <c r="E17" s="67">
        <f t="shared" si="0"/>
        <v>40000</v>
      </c>
      <c r="F17" s="70"/>
      <c r="G17" s="80">
        <f t="shared" si="1"/>
        <v>8000</v>
      </c>
      <c r="H17" s="80">
        <v>16000</v>
      </c>
      <c r="I17" s="80">
        <v>16000</v>
      </c>
      <c r="J17" s="80">
        <f t="shared" si="2"/>
        <v>32000</v>
      </c>
    </row>
    <row r="18" spans="1:30" x14ac:dyDescent="0.25">
      <c r="A18" s="1" t="s">
        <v>107</v>
      </c>
      <c r="B18" s="65" t="s">
        <v>108</v>
      </c>
      <c r="C18" s="79">
        <v>500</v>
      </c>
      <c r="D18" s="71">
        <v>50</v>
      </c>
      <c r="E18" s="67">
        <f t="shared" si="0"/>
        <v>25000</v>
      </c>
      <c r="F18" s="70"/>
      <c r="G18" s="80">
        <f t="shared" si="1"/>
        <v>5000</v>
      </c>
      <c r="H18" s="80">
        <v>10000</v>
      </c>
      <c r="I18" s="80">
        <v>10000</v>
      </c>
      <c r="J18" s="80">
        <f t="shared" si="2"/>
        <v>20000</v>
      </c>
    </row>
    <row r="19" spans="1:30" x14ac:dyDescent="0.25">
      <c r="A19" s="1" t="s">
        <v>109</v>
      </c>
      <c r="B19" s="65" t="s">
        <v>102</v>
      </c>
      <c r="C19" s="79">
        <v>1</v>
      </c>
      <c r="D19" s="71">
        <v>10500</v>
      </c>
      <c r="E19" s="67">
        <f t="shared" si="0"/>
        <v>10500</v>
      </c>
      <c r="F19" s="70"/>
      <c r="G19" s="80">
        <f t="shared" si="1"/>
        <v>2100</v>
      </c>
      <c r="H19" s="80">
        <v>4200</v>
      </c>
      <c r="I19" s="80">
        <v>4200</v>
      </c>
      <c r="J19" s="80">
        <f t="shared" si="2"/>
        <v>8400</v>
      </c>
    </row>
    <row r="20" spans="1:30" x14ac:dyDescent="0.25">
      <c r="A20" s="38" t="s">
        <v>110</v>
      </c>
      <c r="B20" s="65" t="s">
        <v>100</v>
      </c>
      <c r="C20" s="73">
        <v>1</v>
      </c>
      <c r="D20" s="71">
        <f>SUM(E13:E19)*10%</f>
        <v>44950</v>
      </c>
      <c r="E20" s="71">
        <f>D20</f>
        <v>44950</v>
      </c>
      <c r="F20" s="70"/>
      <c r="G20" s="71">
        <f t="shared" si="1"/>
        <v>8990</v>
      </c>
      <c r="H20" s="71">
        <v>17980</v>
      </c>
      <c r="I20" s="71">
        <v>17980</v>
      </c>
      <c r="J20" s="80">
        <f t="shared" si="2"/>
        <v>35960</v>
      </c>
      <c r="K20" s="1"/>
      <c r="L20" s="1"/>
      <c r="M20" s="1"/>
      <c r="N20" s="1"/>
      <c r="O20" s="1"/>
      <c r="P20" s="1"/>
      <c r="Q20" s="1"/>
      <c r="R20" s="1"/>
      <c r="S20" s="1"/>
      <c r="T20" s="1"/>
      <c r="U20" s="1"/>
      <c r="V20" s="1"/>
      <c r="W20" s="1"/>
      <c r="X20" s="1"/>
      <c r="Y20" s="1"/>
      <c r="Z20" s="1"/>
      <c r="AA20" s="1"/>
      <c r="AB20" s="1"/>
      <c r="AC20" s="1"/>
      <c r="AD20" s="1"/>
    </row>
    <row r="21" spans="1:30" ht="15.75" customHeight="1" x14ac:dyDescent="0.25">
      <c r="A21" s="1"/>
      <c r="B21" s="73"/>
      <c r="C21" s="73"/>
      <c r="D21" s="73"/>
      <c r="E21" s="73"/>
      <c r="F21" s="70"/>
      <c r="G21" s="1"/>
      <c r="H21" s="1"/>
      <c r="I21" s="1"/>
      <c r="J21" s="1"/>
      <c r="K21" s="1"/>
      <c r="L21" s="1"/>
      <c r="M21" s="1"/>
      <c r="N21" s="1"/>
      <c r="O21" s="1"/>
      <c r="P21" s="1"/>
      <c r="Q21" s="1"/>
      <c r="R21" s="1"/>
      <c r="S21" s="1"/>
      <c r="T21" s="1"/>
      <c r="U21" s="1"/>
      <c r="V21" s="1"/>
      <c r="W21" s="1"/>
      <c r="X21" s="1"/>
      <c r="Y21" s="1"/>
      <c r="Z21" s="1"/>
      <c r="AA21" s="1"/>
      <c r="AB21" s="1"/>
      <c r="AC21" s="1"/>
      <c r="AD21" s="1"/>
    </row>
    <row r="22" spans="1:30" ht="15.75" customHeight="1" x14ac:dyDescent="0.25">
      <c r="B22" s="73"/>
      <c r="C22" s="73"/>
      <c r="D22" s="73"/>
      <c r="E22" s="73"/>
      <c r="F22" s="70"/>
    </row>
    <row r="23" spans="1:30" ht="15.75" customHeight="1" x14ac:dyDescent="0.25">
      <c r="A23" s="29" t="s">
        <v>90</v>
      </c>
      <c r="B23" s="29"/>
      <c r="C23" s="29"/>
      <c r="D23" s="29"/>
      <c r="E23" s="29"/>
      <c r="F23" s="29"/>
      <c r="G23" s="29"/>
      <c r="H23" s="29"/>
      <c r="I23" s="29"/>
      <c r="J23" s="29"/>
    </row>
    <row r="24" spans="1:30" ht="15.75" customHeight="1" x14ac:dyDescent="0.25">
      <c r="B24" s="73"/>
      <c r="C24" s="73"/>
      <c r="D24" s="73"/>
      <c r="E24" s="73"/>
      <c r="F24" s="70"/>
    </row>
    <row r="25" spans="1:30" ht="15.75" customHeight="1" x14ac:dyDescent="0.25">
      <c r="B25" s="73"/>
      <c r="C25" s="73"/>
      <c r="D25" s="73"/>
      <c r="E25" s="73"/>
      <c r="F25" s="70"/>
    </row>
    <row r="26" spans="1:30" ht="15.75" customHeight="1" x14ac:dyDescent="0.25">
      <c r="A26" s="1"/>
      <c r="B26" s="1"/>
      <c r="C26" s="1"/>
      <c r="D26" s="1"/>
      <c r="E26" s="1"/>
      <c r="F26" s="1"/>
    </row>
    <row r="27" spans="1:30" ht="15.75" customHeight="1" x14ac:dyDescent="0.25">
      <c r="A27" s="1"/>
      <c r="B27" s="1"/>
      <c r="C27" s="1"/>
      <c r="D27" s="1"/>
      <c r="E27" s="1"/>
      <c r="F27" s="1"/>
    </row>
    <row r="28" spans="1:30" ht="15.75" customHeight="1" x14ac:dyDescent="0.25">
      <c r="A28" s="29" t="s">
        <v>91</v>
      </c>
      <c r="B28" s="30"/>
      <c r="C28" s="36"/>
      <c r="D28" s="36"/>
      <c r="E28" s="36">
        <f>SUM(E13:E22)</f>
        <v>494450</v>
      </c>
      <c r="F28" s="36"/>
      <c r="G28" s="61">
        <f t="shared" ref="G28:J28" si="3">SUM(G13:G22)</f>
        <v>98890</v>
      </c>
      <c r="H28" s="61">
        <f t="shared" si="3"/>
        <v>197780</v>
      </c>
      <c r="I28" s="61">
        <f t="shared" si="3"/>
        <v>197780</v>
      </c>
      <c r="J28" s="61">
        <f t="shared" si="3"/>
        <v>395560</v>
      </c>
    </row>
    <row r="29" spans="1:30" ht="15.75" customHeight="1" x14ac:dyDescent="0.35">
      <c r="A29" s="77"/>
      <c r="B29" s="1"/>
      <c r="C29" s="1"/>
      <c r="D29" s="1"/>
      <c r="E29" s="1"/>
      <c r="F29" s="1"/>
    </row>
    <row r="30" spans="1:30" ht="15.75" customHeight="1" x14ac:dyDescent="0.25">
      <c r="A30" s="134" t="s">
        <v>111</v>
      </c>
      <c r="B30" s="82"/>
      <c r="C30" s="82"/>
      <c r="D30" s="82"/>
      <c r="E30" s="82"/>
      <c r="F30" s="82"/>
      <c r="G30" s="82"/>
      <c r="H30" s="82"/>
      <c r="I30" s="82"/>
      <c r="J30" s="82"/>
    </row>
    <row r="31" spans="1:30" ht="67.5" customHeight="1" x14ac:dyDescent="0.25">
      <c r="A31" s="82"/>
      <c r="B31" s="82"/>
      <c r="C31" s="82"/>
      <c r="D31" s="82"/>
      <c r="E31" s="82"/>
      <c r="F31" s="82"/>
      <c r="G31" s="82"/>
      <c r="H31" s="82"/>
      <c r="I31" s="82"/>
      <c r="J31" s="82"/>
    </row>
    <row r="32" spans="1:30" ht="15.75" customHeight="1" x14ac:dyDescent="0.25">
      <c r="A32" s="1"/>
      <c r="B32" s="1"/>
      <c r="C32" s="1"/>
      <c r="D32" s="1"/>
      <c r="E32" s="1"/>
      <c r="F32" s="1"/>
    </row>
    <row r="33" spans="1:6" ht="15.75" customHeight="1" x14ac:dyDescent="0.25">
      <c r="A33" s="1"/>
      <c r="B33" s="1"/>
      <c r="C33" s="1"/>
      <c r="D33" s="1"/>
      <c r="E33" s="1"/>
      <c r="F33" s="1"/>
    </row>
    <row r="34" spans="1:6" ht="15.75" customHeight="1" x14ac:dyDescent="0.25"/>
    <row r="35" spans="1:6" ht="15.75" customHeight="1" x14ac:dyDescent="0.25"/>
    <row r="36" spans="1:6" ht="15.75" customHeight="1" x14ac:dyDescent="0.25"/>
    <row r="37" spans="1:6" ht="15.75" customHeight="1" x14ac:dyDescent="0.25"/>
    <row r="38" spans="1:6" ht="15.75" customHeight="1" x14ac:dyDescent="0.25"/>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6">
    <mergeCell ref="A30:J31"/>
    <mergeCell ref="A1:J1"/>
    <mergeCell ref="A2:J2"/>
    <mergeCell ref="A3:J3"/>
    <mergeCell ref="A4:J4"/>
    <mergeCell ref="B11:F11"/>
  </mergeCells>
  <pageMargins left="0.41" right="0.34" top="0.51" bottom="0.5" header="0" footer="0"/>
  <pageSetup paperSize="5" fitToHeight="0"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General</vt:lpstr>
      <vt:lpstr>Detailed-Sample for Study</vt:lpstr>
      <vt:lpstr>Detailed-Sample for Engineering</vt:lpstr>
      <vt:lpstr>Detailed-Sample for Construct.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craig godbout</dc:creator>
  <cp:lastModifiedBy>Shaw, Jeannine</cp:lastModifiedBy>
  <dcterms:created xsi:type="dcterms:W3CDTF">2017-05-05T15:59:20Z</dcterms:created>
  <dcterms:modified xsi:type="dcterms:W3CDTF">2025-11-12T18:44:16Z</dcterms:modified>
</cp:coreProperties>
</file>